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 окт" sheetId="2" r:id="rId2"/>
  </sheets>
  <definedNames>
    <definedName name="_xlnm.Print_Titles" localSheetId="1">'СРЕДНЯЯ ЗАРАБ. ПЛ окт'!$4:$5</definedName>
    <definedName name="_xlnm.Print_Area" localSheetId="0">'ЛИМИТН ФОНД  ОПЛАТЫ ТР УЧИТ'!$A$1:$J$50</definedName>
    <definedName name="_xlnm.Print_Area" localSheetId="1">'СРЕДНЯЯ ЗАРАБ. ПЛ окт'!$A$1:$S$42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<sst xmlns="http://schemas.openxmlformats.org/spreadsheetml/2006/main" count="105" uniqueCount="60">
  <si>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</si>
  <si>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</si>
  <si>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</si>
  <si>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</si>
  <si>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</si>
  <si>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</si>
  <si>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</si>
  <si>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</si>
  <si>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</si>
  <si>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</si>
  <si>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</si>
  <si>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</si>
  <si>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</si>
  <si>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</si>
  <si>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</si>
  <si>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</si>
  <si>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</si>
  <si>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</si>
  <si>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</si>
  <si>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</si>
  <si>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</si>
  <si>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</si>
  <si>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</si>
  <si>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</si>
  <si>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</si>
  <si>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</si>
  <si>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</si>
  <si>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</si>
  <si>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</si>
  <si>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</si>
  <si>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</si>
  <si>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</si>
  <si>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</si>
  <si>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</si>
  <si>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</si>
  <si>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</si>
  <si>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</si>
  <si>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</si>
  <si>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</si>
  <si>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</si>
  <si>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</si>
  <si>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</si>
  <si>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</si>
  <si>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</si>
  <si>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</si>
  <si>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</si>
  <si>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</si>
  <si>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</si>
  <si>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</si>
  <si>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</si>
  <si>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</si>
  <si>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</si>
  <si>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</si>
  <si>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</si>
  <si>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Исполнитель</t>
  </si>
  <si>
    <t>ведущий бухгалтер</t>
  </si>
  <si>
    <t>Е.В. Москальчук</t>
  </si>
  <si>
    <t>всего МЕСЯЧНЫЙ ФОНД НА 1 октября 2013</t>
  </si>
  <si>
    <t xml:space="preserve"> за ноябрь 2013 года</t>
  </si>
  <si>
    <t>ноябрь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</si>
</sst>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B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top" textRotation="90" wrapText="1"/>
    </xf>
    <xf numFmtId="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4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textRotation="90" wrapText="1"/>
    </xf>
    <xf numFmtId="0" fontId="5" fillId="33" borderId="14" xfId="0" applyFont="1" applyFill="1" applyBorder="1" applyAlignment="1">
      <alignment vertical="top" textRotation="90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/>
    </xf>
    <xf numFmtId="2" fontId="14" fillId="34" borderId="16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2" fontId="16" fillId="34" borderId="17" xfId="0" applyNumberFormat="1" applyFont="1" applyFill="1" applyBorder="1" applyAlignment="1">
      <alignment horizontal="center" vertical="center"/>
    </xf>
    <xf numFmtId="2" fontId="16" fillId="34" borderId="13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7" fillId="34" borderId="15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textRotation="90" wrapText="1"/>
    </xf>
    <xf numFmtId="0" fontId="7" fillId="34" borderId="14" xfId="0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2" fontId="13" fillId="34" borderId="11" xfId="0" applyNumberFormat="1" applyFont="1" applyFill="1" applyBorder="1" applyAlignment="1">
      <alignment/>
    </xf>
    <xf numFmtId="2" fontId="13" fillId="34" borderId="14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13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vertical="top" textRotation="90" wrapText="1"/>
    </xf>
    <xf numFmtId="0" fontId="9" fillId="34" borderId="0" xfId="0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vertical="top"/>
    </xf>
    <xf numFmtId="4" fontId="13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 horizontal="center" wrapText="1"/>
    </xf>
    <xf numFmtId="4" fontId="13" fillId="34" borderId="11" xfId="0" applyNumberFormat="1" applyFont="1" applyFill="1" applyBorder="1" applyAlignment="1">
      <alignment/>
    </xf>
    <xf numFmtId="4" fontId="13" fillId="34" borderId="14" xfId="0" applyNumberFormat="1" applyFont="1" applyFill="1" applyBorder="1" applyAlignment="1">
      <alignment/>
    </xf>
    <xf numFmtId="4" fontId="14" fillId="34" borderId="10" xfId="0" applyNumberFormat="1" applyFont="1" applyFill="1" applyBorder="1" applyAlignment="1">
      <alignment horizontal="center" vertical="center" textRotation="90" wrapText="1"/>
    </xf>
    <xf numFmtId="2" fontId="14" fillId="34" borderId="13" xfId="0" applyNumberFormat="1" applyFont="1" applyFill="1" applyBorder="1" applyAlignment="1">
      <alignment horizontal="center" vertical="center" textRotation="90"/>
    </xf>
    <xf numFmtId="2" fontId="14" fillId="34" borderId="13" xfId="0" applyNumberFormat="1" applyFont="1" applyFill="1" applyBorder="1" applyAlignment="1">
      <alignment horizontal="center" vertical="center" textRotation="90" wrapText="1"/>
    </xf>
    <xf numFmtId="2" fontId="7" fillId="34" borderId="10" xfId="0" applyNumberFormat="1" applyFont="1" applyFill="1" applyBorder="1" applyAlignment="1">
      <alignment vertical="top"/>
    </xf>
    <xf numFmtId="2" fontId="7" fillId="34" borderId="0" xfId="0" applyNumberFormat="1" applyFont="1" applyFill="1" applyBorder="1" applyAlignment="1">
      <alignment vertical="top"/>
    </xf>
    <xf numFmtId="2" fontId="7" fillId="34" borderId="0" xfId="0" applyNumberFormat="1" applyFont="1" applyFill="1" applyBorder="1" applyAlignment="1">
      <alignment vertical="top" textRotation="90" wrapText="1"/>
    </xf>
    <xf numFmtId="2" fontId="7" fillId="34" borderId="0" xfId="0" applyNumberFormat="1" applyFont="1" applyFill="1" applyBorder="1" applyAlignment="1">
      <alignment wrapText="1"/>
    </xf>
    <xf numFmtId="2" fontId="7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center" wrapText="1"/>
    </xf>
    <xf numFmtId="2" fontId="7" fillId="34" borderId="15" xfId="0" applyNumberFormat="1" applyFont="1" applyFill="1" applyBorder="1" applyAlignment="1">
      <alignment horizontal="center" wrapText="1"/>
    </xf>
    <xf numFmtId="2" fontId="7" fillId="34" borderId="11" xfId="0" applyNumberFormat="1" applyFont="1" applyFill="1" applyBorder="1" applyAlignment="1">
      <alignment horizontal="center" vertical="center" textRotation="90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vertical="top" textRotation="90" wrapText="1"/>
    </xf>
    <xf numFmtId="4" fontId="7" fillId="34" borderId="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textRotation="90" wrapText="1"/>
    </xf>
    <xf numFmtId="2" fontId="7" fillId="34" borderId="10" xfId="0" applyNumberFormat="1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9" fillId="34" borderId="10" xfId="0" applyFont="1" applyFill="1" applyBorder="1" applyAlignment="1">
      <alignment vertical="top"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vertical="top"/>
    </xf>
    <xf numFmtId="2" fontId="15" fillId="34" borderId="16" xfId="0" applyNumberFormat="1" applyFont="1" applyFill="1" applyBorder="1" applyAlignment="1">
      <alignment/>
    </xf>
    <xf numFmtId="0" fontId="9" fillId="34" borderId="16" xfId="0" applyFont="1" applyFill="1" applyBorder="1" applyAlignment="1">
      <alignment vertical="top"/>
    </xf>
    <xf numFmtId="4" fontId="7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center" wrapText="1"/>
    </xf>
    <xf numFmtId="2" fontId="16" fillId="34" borderId="13" xfId="0" applyNumberFormat="1" applyFont="1" applyFill="1" applyBorder="1" applyAlignment="1">
      <alignment horizontal="center" vertical="center" textRotation="90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right" vertical="top"/>
    </xf>
    <xf numFmtId="14" fontId="13" fillId="34" borderId="0" xfId="0" applyNumberFormat="1" applyFont="1" applyFill="1" applyBorder="1" applyAlignment="1">
      <alignment/>
    </xf>
    <xf numFmtId="2" fontId="13" fillId="37" borderId="10" xfId="0" applyNumberFormat="1" applyFont="1" applyFill="1" applyBorder="1" applyAlignment="1">
      <alignment/>
    </xf>
    <xf numFmtId="2" fontId="13" fillId="37" borderId="11" xfId="0" applyNumberFormat="1" applyFont="1" applyFill="1" applyBorder="1" applyAlignment="1">
      <alignment/>
    </xf>
    <xf numFmtId="2" fontId="13" fillId="37" borderId="14" xfId="0" applyNumberFormat="1" applyFont="1" applyFill="1" applyBorder="1" applyAlignment="1">
      <alignment/>
    </xf>
    <xf numFmtId="2" fontId="15" fillId="37" borderId="10" xfId="0" applyNumberFormat="1" applyFont="1" applyFill="1" applyBorder="1" applyAlignment="1">
      <alignment/>
    </xf>
    <xf numFmtId="4" fontId="7" fillId="37" borderId="10" xfId="0" applyNumberFormat="1" applyFont="1" applyFill="1" applyBorder="1" applyAlignment="1">
      <alignment/>
    </xf>
    <xf numFmtId="4" fontId="15" fillId="37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workbookViewId="0" topLeftCell="A1">
      <selection activeCell="M33" sqref="M33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</row>
    <row r="5" spans="1:9" ht="30" customHeight="1">
      <c r="A5" s="51" t="s">
        <v>16</v>
      </c>
      <c r="B5" s="51"/>
      <c r="C5" s="51"/>
      <c r="D5" s="52"/>
      <c r="E5" s="52"/>
      <c r="F5" s="52"/>
      <c r="G5" s="52"/>
      <c r="H5" s="52"/>
      <c r="I5" s="52"/>
    </row>
    <row r="6" spans="1:10" ht="30" customHeight="1">
      <c r="A6" s="53" t="s">
        <v>4</v>
      </c>
      <c r="B6" s="49" t="s">
        <v>46</v>
      </c>
      <c r="C6" s="29"/>
      <c r="D6" s="54" t="s">
        <v>59</v>
      </c>
      <c r="E6" s="55"/>
      <c r="F6" s="55"/>
      <c r="G6" s="55"/>
      <c r="H6" s="55"/>
      <c r="I6" s="56"/>
      <c r="J6" s="33"/>
    </row>
    <row r="7" spans="1:10" s="3" customFormat="1" ht="105" customHeight="1">
      <c r="A7" s="53"/>
      <c r="B7" s="50"/>
      <c r="C7" s="38"/>
      <c r="D7" s="6" t="s">
        <v>57</v>
      </c>
      <c r="E7" s="31" t="s">
        <v>6</v>
      </c>
      <c r="F7" s="31" t="s">
        <v>3</v>
      </c>
      <c r="G7" s="6"/>
      <c r="H7" s="6"/>
      <c r="I7" s="31" t="s">
        <v>2</v>
      </c>
      <c r="J7" s="31" t="s">
        <v>2</v>
      </c>
    </row>
    <row r="8" spans="1:10" s="3" customFormat="1" ht="14.25">
      <c r="A8" s="14" t="s">
        <v>22</v>
      </c>
      <c r="B8" s="19">
        <f>D8*9+D8*3*1.06</f>
        <v>11999913.9498</v>
      </c>
      <c r="C8" s="19"/>
      <c r="D8" s="21">
        <f>E8+F8+J8</f>
        <v>985214.61</v>
      </c>
      <c r="E8" s="21">
        <v>485814.36</v>
      </c>
      <c r="F8" s="21">
        <v>66336.25</v>
      </c>
      <c r="G8" s="21">
        <f>196805+52460</f>
        <v>249265</v>
      </c>
      <c r="H8" s="21">
        <v>167097.42</v>
      </c>
      <c r="I8" s="21">
        <v>20791.05</v>
      </c>
      <c r="J8" s="32">
        <v>433064</v>
      </c>
    </row>
    <row r="9" spans="1:10" s="3" customFormat="1" ht="14.25">
      <c r="A9" s="14" t="s">
        <v>23</v>
      </c>
      <c r="B9" s="19">
        <f aca="true" t="shared" si="0" ref="B9:B35">D9*9+D9*3*1.06</f>
        <v>6503676.160800001</v>
      </c>
      <c r="C9" s="19"/>
      <c r="D9" s="21">
        <f aca="true" t="shared" si="1" ref="D9:D33">E9+F9+J9</f>
        <v>533963.56</v>
      </c>
      <c r="E9" s="21">
        <v>284337.03</v>
      </c>
      <c r="F9" s="21">
        <v>87696.53</v>
      </c>
      <c r="G9" s="21">
        <f>127207.5+57635</f>
        <v>184842.5</v>
      </c>
      <c r="H9" s="21">
        <v>165300.82</v>
      </c>
      <c r="I9" s="21">
        <v>5707</v>
      </c>
      <c r="J9" s="32">
        <v>161930</v>
      </c>
    </row>
    <row r="10" spans="1:10" s="3" customFormat="1" ht="14.25">
      <c r="A10" s="14" t="s">
        <v>24</v>
      </c>
      <c r="B10" s="19">
        <f t="shared" si="0"/>
        <v>8324866.544399999</v>
      </c>
      <c r="C10" s="19"/>
      <c r="D10" s="21">
        <f t="shared" si="1"/>
        <v>683486.58</v>
      </c>
      <c r="E10" s="21">
        <v>394349.16</v>
      </c>
      <c r="F10" s="21">
        <v>63707.42</v>
      </c>
      <c r="G10" s="21">
        <f>163943.5+152437</f>
        <v>316380.5</v>
      </c>
      <c r="H10" s="21">
        <v>213836.91</v>
      </c>
      <c r="I10" s="21">
        <v>12152.3</v>
      </c>
      <c r="J10" s="32">
        <v>225430</v>
      </c>
    </row>
    <row r="11" spans="1:10" s="3" customFormat="1" ht="14.25">
      <c r="A11" s="14" t="s">
        <v>25</v>
      </c>
      <c r="B11" s="19">
        <f t="shared" si="0"/>
        <v>11416551.2664</v>
      </c>
      <c r="C11" s="19"/>
      <c r="D11" s="21">
        <f t="shared" si="1"/>
        <v>937319.48</v>
      </c>
      <c r="E11" s="21">
        <v>469865.42</v>
      </c>
      <c r="F11" s="21">
        <v>81445.06</v>
      </c>
      <c r="G11" s="21">
        <f>184666+89485</f>
        <v>274151</v>
      </c>
      <c r="H11" s="21">
        <v>179798.65</v>
      </c>
      <c r="I11" s="21">
        <v>9434.1</v>
      </c>
      <c r="J11" s="32">
        <v>386009</v>
      </c>
    </row>
    <row r="12" spans="1:10" s="3" customFormat="1" ht="14.25">
      <c r="A12" s="14" t="s">
        <v>20</v>
      </c>
      <c r="B12" s="19">
        <f t="shared" si="0"/>
        <v>11059821.9648</v>
      </c>
      <c r="C12" s="19"/>
      <c r="D12" s="21">
        <f t="shared" si="1"/>
        <v>908031.36</v>
      </c>
      <c r="E12" s="21">
        <v>490802.87</v>
      </c>
      <c r="F12" s="21">
        <v>106887.49</v>
      </c>
      <c r="G12" s="21">
        <f>214037+116999</f>
        <v>331036</v>
      </c>
      <c r="H12" s="21">
        <v>252082.17</v>
      </c>
      <c r="I12" s="21">
        <v>10535.7</v>
      </c>
      <c r="J12" s="32">
        <v>310341</v>
      </c>
    </row>
    <row r="13" spans="1:10" s="3" customFormat="1" ht="14.25">
      <c r="A13" s="14" t="s">
        <v>26</v>
      </c>
      <c r="B13" s="19">
        <f t="shared" si="0"/>
        <v>9100866.4026</v>
      </c>
      <c r="C13" s="19"/>
      <c r="D13" s="21">
        <f t="shared" si="1"/>
        <v>747197.57</v>
      </c>
      <c r="E13" s="21">
        <v>369028.41</v>
      </c>
      <c r="F13" s="21">
        <v>75421.16</v>
      </c>
      <c r="G13" s="21">
        <f>159460+99151</f>
        <v>258611</v>
      </c>
      <c r="H13" s="21">
        <v>218199.82</v>
      </c>
      <c r="I13" s="21">
        <v>4611.3</v>
      </c>
      <c r="J13" s="32">
        <v>302748</v>
      </c>
    </row>
    <row r="14" spans="1:10" s="3" customFormat="1" ht="14.25">
      <c r="A14" s="14" t="s">
        <v>27</v>
      </c>
      <c r="B14" s="19">
        <f t="shared" si="0"/>
        <v>8264048.2722000005</v>
      </c>
      <c r="C14" s="19"/>
      <c r="D14" s="21">
        <f t="shared" si="1"/>
        <v>678493.29</v>
      </c>
      <c r="E14" s="21">
        <v>360939.98</v>
      </c>
      <c r="F14" s="21">
        <v>65256.31</v>
      </c>
      <c r="G14" s="21">
        <f>151016+97035.5</f>
        <v>248051.5</v>
      </c>
      <c r="H14" s="21">
        <v>195481.47</v>
      </c>
      <c r="I14" s="21">
        <v>4174.86</v>
      </c>
      <c r="J14" s="32">
        <v>252297</v>
      </c>
    </row>
    <row r="15" spans="1:10" s="3" customFormat="1" ht="14.25">
      <c r="A15" s="14" t="s">
        <v>28</v>
      </c>
      <c r="B15" s="19">
        <f t="shared" si="0"/>
        <v>8619614.9928</v>
      </c>
      <c r="C15" s="19"/>
      <c r="D15" s="21">
        <f t="shared" si="1"/>
        <v>707685.96</v>
      </c>
      <c r="E15" s="21">
        <v>353572.2</v>
      </c>
      <c r="F15" s="21">
        <v>114289.76</v>
      </c>
      <c r="G15" s="21">
        <f>157705.5+93873.5</f>
        <v>251579</v>
      </c>
      <c r="H15" s="21">
        <v>171858.23</v>
      </c>
      <c r="I15" s="21">
        <v>11118.2</v>
      </c>
      <c r="J15" s="32">
        <v>239824</v>
      </c>
    </row>
    <row r="16" spans="1:10" s="3" customFormat="1" ht="14.25">
      <c r="A16" s="14" t="s">
        <v>21</v>
      </c>
      <c r="B16" s="19">
        <f t="shared" si="0"/>
        <v>11992237.383000001</v>
      </c>
      <c r="C16" s="19"/>
      <c r="D16" s="21">
        <f t="shared" si="1"/>
        <v>984584.35</v>
      </c>
      <c r="E16" s="21">
        <v>519034.21</v>
      </c>
      <c r="F16" s="21">
        <v>102389.14</v>
      </c>
      <c r="G16" s="21">
        <f>79350+77902.5</f>
        <v>157252.5</v>
      </c>
      <c r="H16" s="21">
        <v>175191.64</v>
      </c>
      <c r="I16" s="21">
        <v>11164.4</v>
      </c>
      <c r="J16" s="32">
        <v>363161</v>
      </c>
    </row>
    <row r="17" spans="1:10" s="3" customFormat="1" ht="14.25" hidden="1">
      <c r="A17" s="14" t="s">
        <v>29</v>
      </c>
      <c r="B17" s="19">
        <f t="shared" si="0"/>
        <v>0</v>
      </c>
      <c r="C17" s="19"/>
      <c r="D17" s="21">
        <f t="shared" si="1"/>
        <v>0</v>
      </c>
      <c r="E17" s="21"/>
      <c r="F17" s="21"/>
      <c r="G17" s="21"/>
      <c r="H17" s="21"/>
      <c r="I17" s="21"/>
      <c r="J17" s="32">
        <f>H17+I17</f>
        <v>0</v>
      </c>
    </row>
    <row r="18" spans="1:10" s="3" customFormat="1" ht="14.25">
      <c r="A18" s="14" t="s">
        <v>30</v>
      </c>
      <c r="B18" s="19">
        <f t="shared" si="0"/>
        <v>2987970.6821999997</v>
      </c>
      <c r="C18" s="19"/>
      <c r="D18" s="21">
        <f t="shared" si="1"/>
        <v>245317.78999999998</v>
      </c>
      <c r="E18" s="21">
        <v>85791.67</v>
      </c>
      <c r="F18" s="21">
        <v>22870.12</v>
      </c>
      <c r="G18" s="21">
        <f>47117+22224.5</f>
        <v>69341.5</v>
      </c>
      <c r="H18" s="21">
        <v>9553.95</v>
      </c>
      <c r="I18" s="21"/>
      <c r="J18" s="32">
        <v>136656</v>
      </c>
    </row>
    <row r="19" spans="1:11" s="23" customFormat="1" ht="15">
      <c r="A19" s="15" t="s">
        <v>7</v>
      </c>
      <c r="B19" s="22">
        <f t="shared" si="0"/>
        <v>90269567.61899999</v>
      </c>
      <c r="C19" s="22"/>
      <c r="D19" s="21">
        <f aca="true" t="shared" si="2" ref="D19:J19">SUM(D8:D18)</f>
        <v>7411294.55</v>
      </c>
      <c r="E19" s="34">
        <f t="shared" si="2"/>
        <v>3813535.31</v>
      </c>
      <c r="F19" s="34">
        <f t="shared" si="2"/>
        <v>786299.24</v>
      </c>
      <c r="G19" s="34">
        <f t="shared" si="2"/>
        <v>2340510.5</v>
      </c>
      <c r="H19" s="34">
        <f t="shared" si="2"/>
        <v>1748401.0799999998</v>
      </c>
      <c r="I19" s="34">
        <f t="shared" si="2"/>
        <v>89688.90999999999</v>
      </c>
      <c r="J19" s="34">
        <f t="shared" si="2"/>
        <v>2811460</v>
      </c>
      <c r="K19" s="3"/>
    </row>
    <row r="20" spans="1:10" s="3" customFormat="1" ht="14.25">
      <c r="A20" s="14" t="s">
        <v>31</v>
      </c>
      <c r="B20" s="19">
        <f t="shared" si="0"/>
        <v>8449070.2674</v>
      </c>
      <c r="C20" s="19"/>
      <c r="D20" s="21">
        <f t="shared" si="1"/>
        <v>693683.9299999999</v>
      </c>
      <c r="E20" s="21">
        <v>345238.5</v>
      </c>
      <c r="F20" s="21">
        <v>188439.43</v>
      </c>
      <c r="G20" s="21">
        <f>184132+97116.5</f>
        <v>281248.5</v>
      </c>
      <c r="H20" s="21">
        <v>197575.39</v>
      </c>
      <c r="I20" s="21">
        <v>15155.9</v>
      </c>
      <c r="J20" s="32">
        <v>160006</v>
      </c>
    </row>
    <row r="21" spans="1:10" s="3" customFormat="1" ht="14.25">
      <c r="A21" s="14" t="s">
        <v>32</v>
      </c>
      <c r="B21" s="19">
        <f t="shared" si="0"/>
        <v>4991402.7324</v>
      </c>
      <c r="C21" s="19"/>
      <c r="D21" s="21">
        <f t="shared" si="1"/>
        <v>409803.18</v>
      </c>
      <c r="E21" s="21">
        <v>175312</v>
      </c>
      <c r="F21" s="21">
        <v>98717.18</v>
      </c>
      <c r="G21" s="21">
        <f>79475.5+40488</f>
        <v>119963.5</v>
      </c>
      <c r="H21" s="21">
        <v>84888.68</v>
      </c>
      <c r="I21" s="21">
        <v>4624.96</v>
      </c>
      <c r="J21" s="32">
        <v>135774</v>
      </c>
    </row>
    <row r="22" spans="1:10" s="3" customFormat="1" ht="14.25">
      <c r="A22" s="14" t="s">
        <v>33</v>
      </c>
      <c r="B22" s="19">
        <f t="shared" si="0"/>
        <v>5697798.519</v>
      </c>
      <c r="C22" s="19"/>
      <c r="D22" s="21">
        <f t="shared" si="1"/>
        <v>467799.55</v>
      </c>
      <c r="E22" s="21">
        <v>205733.07</v>
      </c>
      <c r="F22" s="21">
        <v>98260.48</v>
      </c>
      <c r="G22" s="21">
        <f>96964.5+106396.5</f>
        <v>203361</v>
      </c>
      <c r="H22" s="21">
        <v>100432.11</v>
      </c>
      <c r="I22" s="21">
        <v>4224.05</v>
      </c>
      <c r="J22" s="32">
        <v>163806</v>
      </c>
    </row>
    <row r="23" spans="1:10" s="3" customFormat="1" ht="14.25">
      <c r="A23" s="14" t="s">
        <v>34</v>
      </c>
      <c r="B23" s="19">
        <f t="shared" si="0"/>
        <v>6405366.387000001</v>
      </c>
      <c r="C23" s="19"/>
      <c r="D23" s="21">
        <f t="shared" si="1"/>
        <v>525892.15</v>
      </c>
      <c r="E23" s="21">
        <v>237111.3</v>
      </c>
      <c r="F23" s="21">
        <v>126877.85</v>
      </c>
      <c r="G23" s="21">
        <f>125386+106996</f>
        <v>232382</v>
      </c>
      <c r="H23" s="21">
        <v>136062.05</v>
      </c>
      <c r="I23" s="21">
        <v>6265.3</v>
      </c>
      <c r="J23" s="32">
        <v>161903</v>
      </c>
    </row>
    <row r="24" spans="1:10" s="3" customFormat="1" ht="14.25">
      <c r="A24" s="14" t="s">
        <v>35</v>
      </c>
      <c r="B24" s="19">
        <f t="shared" si="0"/>
        <v>3642323.7648</v>
      </c>
      <c r="C24" s="19"/>
      <c r="D24" s="21">
        <f t="shared" si="1"/>
        <v>299041.36</v>
      </c>
      <c r="E24" s="21">
        <v>159684.66</v>
      </c>
      <c r="F24" s="21">
        <v>79059.7</v>
      </c>
      <c r="G24" s="21">
        <f>85233.5+53321.5</f>
        <v>138555</v>
      </c>
      <c r="H24" s="21">
        <v>119358.68</v>
      </c>
      <c r="I24" s="21">
        <v>877.96</v>
      </c>
      <c r="J24" s="32">
        <v>60297</v>
      </c>
    </row>
    <row r="25" spans="1:10" s="3" customFormat="1" ht="14.25">
      <c r="A25" s="14" t="s">
        <v>36</v>
      </c>
      <c r="B25" s="19">
        <f t="shared" si="0"/>
        <v>7576021.265400001</v>
      </c>
      <c r="C25" s="19"/>
      <c r="D25" s="21">
        <f t="shared" si="1"/>
        <v>622005.03</v>
      </c>
      <c r="E25" s="21">
        <v>269281.39</v>
      </c>
      <c r="F25" s="21">
        <v>141682.64</v>
      </c>
      <c r="G25" s="21">
        <f>136128+100189</f>
        <v>236317</v>
      </c>
      <c r="H25" s="21">
        <v>121972.31</v>
      </c>
      <c r="I25" s="21">
        <v>6280.75</v>
      </c>
      <c r="J25" s="32">
        <v>211041</v>
      </c>
    </row>
    <row r="26" spans="1:10" s="3" customFormat="1" ht="14.25">
      <c r="A26" s="14" t="s">
        <v>37</v>
      </c>
      <c r="B26" s="19">
        <f t="shared" si="0"/>
        <v>3652066.7904000008</v>
      </c>
      <c r="C26" s="19"/>
      <c r="D26" s="21">
        <f t="shared" si="1"/>
        <v>299841.28</v>
      </c>
      <c r="E26" s="21">
        <v>145121.59</v>
      </c>
      <c r="F26" s="21">
        <v>74351.69</v>
      </c>
      <c r="G26" s="21">
        <f>72992+62763</f>
        <v>135755</v>
      </c>
      <c r="H26" s="21">
        <v>82644.43</v>
      </c>
      <c r="I26" s="21">
        <v>1882.8</v>
      </c>
      <c r="J26" s="32">
        <v>80368</v>
      </c>
    </row>
    <row r="27" spans="1:10" s="3" customFormat="1" ht="14.25">
      <c r="A27" s="14" t="s">
        <v>38</v>
      </c>
      <c r="B27" s="19">
        <f t="shared" si="0"/>
        <v>4222535.238600001</v>
      </c>
      <c r="C27" s="19"/>
      <c r="D27" s="21">
        <f t="shared" si="1"/>
        <v>346677.77</v>
      </c>
      <c r="E27" s="21">
        <v>155985.61</v>
      </c>
      <c r="F27" s="21">
        <v>67383.16</v>
      </c>
      <c r="G27" s="21">
        <f>79363.5+62836</f>
        <v>142199.5</v>
      </c>
      <c r="H27" s="21">
        <v>114584.43</v>
      </c>
      <c r="I27" s="21">
        <v>0</v>
      </c>
      <c r="J27" s="3">
        <v>123309</v>
      </c>
    </row>
    <row r="28" spans="1:10" s="3" customFormat="1" ht="14.25">
      <c r="A28" s="14" t="s">
        <v>39</v>
      </c>
      <c r="B28" s="19">
        <f t="shared" si="0"/>
        <v>11787818.250599999</v>
      </c>
      <c r="C28" s="19"/>
      <c r="D28" s="21">
        <f t="shared" si="1"/>
        <v>967801.1699999999</v>
      </c>
      <c r="E28" s="21">
        <v>395201.17</v>
      </c>
      <c r="F28" s="21">
        <v>181495</v>
      </c>
      <c r="G28" s="21">
        <f>170540+60501</f>
        <v>231041</v>
      </c>
      <c r="H28" s="21">
        <v>112913.83</v>
      </c>
      <c r="I28" s="21">
        <v>4560.08</v>
      </c>
      <c r="J28" s="32">
        <v>391105</v>
      </c>
    </row>
    <row r="29" spans="1:10" s="3" customFormat="1" ht="14.25">
      <c r="A29" s="14" t="s">
        <v>40</v>
      </c>
      <c r="B29" s="19">
        <f t="shared" si="0"/>
        <v>7256694.795</v>
      </c>
      <c r="C29" s="19"/>
      <c r="D29" s="21">
        <f t="shared" si="1"/>
        <v>595787.75</v>
      </c>
      <c r="E29" s="21">
        <v>252628.93</v>
      </c>
      <c r="F29" s="21">
        <v>145522.82</v>
      </c>
      <c r="G29" s="21">
        <f>125726+164072.5</f>
        <v>289798.5</v>
      </c>
      <c r="H29" s="21">
        <v>124040.72</v>
      </c>
      <c r="I29" s="21">
        <v>1451.4</v>
      </c>
      <c r="J29" s="32">
        <v>197636</v>
      </c>
    </row>
    <row r="30" spans="1:10" s="3" customFormat="1" ht="13.5" customHeight="1">
      <c r="A30" s="14" t="s">
        <v>41</v>
      </c>
      <c r="B30" s="19">
        <f t="shared" si="0"/>
        <v>3382933.7345999996</v>
      </c>
      <c r="C30" s="19"/>
      <c r="D30" s="21">
        <f t="shared" si="1"/>
        <v>277744.97</v>
      </c>
      <c r="E30" s="21">
        <v>139360.65</v>
      </c>
      <c r="F30" s="21">
        <v>67630.32</v>
      </c>
      <c r="G30" s="21">
        <f>79350+77902.5</f>
        <v>157252.5</v>
      </c>
      <c r="H30" s="21">
        <v>120134.46</v>
      </c>
      <c r="I30" s="21">
        <v>345.65</v>
      </c>
      <c r="J30" s="32">
        <v>70754</v>
      </c>
    </row>
    <row r="31" spans="1:10" s="3" customFormat="1" ht="14.25">
      <c r="A31" s="14" t="s">
        <v>42</v>
      </c>
      <c r="B31" s="19">
        <f t="shared" si="0"/>
        <v>3855013.6043999996</v>
      </c>
      <c r="C31" s="19"/>
      <c r="D31" s="21">
        <f t="shared" si="1"/>
        <v>316503.57999999996</v>
      </c>
      <c r="E31" s="21">
        <v>134811.05</v>
      </c>
      <c r="F31" s="21">
        <v>59794.53</v>
      </c>
      <c r="G31" s="21">
        <f>66887+56813</f>
        <v>123700</v>
      </c>
      <c r="H31" s="21">
        <v>89377.74</v>
      </c>
      <c r="I31" s="21">
        <v>1036.95</v>
      </c>
      <c r="J31" s="32">
        <v>121898</v>
      </c>
    </row>
    <row r="32" spans="1:10" s="3" customFormat="1" ht="14.25">
      <c r="A32" s="14" t="s">
        <v>43</v>
      </c>
      <c r="B32" s="19">
        <f t="shared" si="0"/>
        <v>3786044.2325999998</v>
      </c>
      <c r="C32" s="19"/>
      <c r="D32" s="21">
        <f t="shared" si="1"/>
        <v>310841.07</v>
      </c>
      <c r="E32" s="21">
        <v>140923.88</v>
      </c>
      <c r="F32" s="21">
        <v>55907.19</v>
      </c>
      <c r="G32" s="21">
        <f>63470.5+36006</f>
        <v>99476.5</v>
      </c>
      <c r="H32" s="21">
        <v>73700.51</v>
      </c>
      <c r="I32" s="21">
        <v>0</v>
      </c>
      <c r="J32" s="32">
        <v>114010</v>
      </c>
    </row>
    <row r="33" spans="1:10" s="3" customFormat="1" ht="14.25">
      <c r="A33" s="14" t="s">
        <v>44</v>
      </c>
      <c r="B33" s="19">
        <f t="shared" si="0"/>
        <v>2884178.8122</v>
      </c>
      <c r="C33" s="19"/>
      <c r="D33" s="21">
        <f t="shared" si="1"/>
        <v>236796.29</v>
      </c>
      <c r="E33" s="21">
        <v>105657.66</v>
      </c>
      <c r="F33" s="21">
        <v>56731.63</v>
      </c>
      <c r="G33" s="21">
        <f>57862+37516</f>
        <v>95378</v>
      </c>
      <c r="H33" s="21">
        <v>64989.27</v>
      </c>
      <c r="I33" s="21">
        <v>0</v>
      </c>
      <c r="J33" s="32">
        <v>74407</v>
      </c>
    </row>
    <row r="34" spans="1:11" s="25" customFormat="1" ht="15">
      <c r="A34" s="24" t="s">
        <v>8</v>
      </c>
      <c r="B34" s="22">
        <f t="shared" si="0"/>
        <v>77589268.3944</v>
      </c>
      <c r="C34" s="30"/>
      <c r="D34" s="35">
        <f aca="true" t="shared" si="3" ref="D34:J34">SUM(D20:D33)</f>
        <v>6370219.08</v>
      </c>
      <c r="E34" s="35">
        <f t="shared" si="3"/>
        <v>2862051.46</v>
      </c>
      <c r="F34" s="35">
        <f t="shared" si="3"/>
        <v>1441853.6199999999</v>
      </c>
      <c r="G34" s="35">
        <f t="shared" si="3"/>
        <v>2486428</v>
      </c>
      <c r="H34" s="35">
        <f t="shared" si="3"/>
        <v>1542674.6099999999</v>
      </c>
      <c r="I34" s="35">
        <f t="shared" si="3"/>
        <v>46705.8</v>
      </c>
      <c r="J34" s="35">
        <f t="shared" si="3"/>
        <v>2066314</v>
      </c>
      <c r="K34" s="3"/>
    </row>
    <row r="35" spans="1:11" s="2" customFormat="1" ht="15">
      <c r="A35" s="15" t="s">
        <v>5</v>
      </c>
      <c r="B35" s="19">
        <f t="shared" si="0"/>
        <v>167858836.0134</v>
      </c>
      <c r="C35" s="19"/>
      <c r="D35" s="36">
        <f>D19+D34</f>
        <v>13781513.629999999</v>
      </c>
      <c r="E35" s="36">
        <f>E19+E34</f>
        <v>6675586.77</v>
      </c>
      <c r="F35" s="36">
        <f>F19+F34</f>
        <v>2228152.86</v>
      </c>
      <c r="G35" s="34">
        <f>SUM(G8:G33)</f>
        <v>7167449</v>
      </c>
      <c r="H35" s="34">
        <f>SUM(H8:H33)</f>
        <v>5039476.769999999</v>
      </c>
      <c r="I35" s="34">
        <f>SUM(I8:I34)</f>
        <v>272789.4199999999</v>
      </c>
      <c r="J35" s="36">
        <f>J19+J34</f>
        <v>4877774</v>
      </c>
      <c r="K35" s="3"/>
    </row>
    <row r="36" spans="1:11" s="2" customFormat="1" ht="14.25">
      <c r="A36" s="16"/>
      <c r="B36" s="16"/>
      <c r="C36" s="16"/>
      <c r="D36" s="17"/>
      <c r="E36" s="17"/>
      <c r="F36" s="17"/>
      <c r="G36" s="17"/>
      <c r="H36" s="17"/>
      <c r="I36" s="17"/>
      <c r="K36" s="3"/>
    </row>
    <row r="37" spans="1:9" s="2" customFormat="1" ht="14.25">
      <c r="A37" s="16"/>
      <c r="B37" s="16"/>
      <c r="C37" s="16"/>
      <c r="D37" s="17"/>
      <c r="E37" s="17"/>
      <c r="F37" s="17"/>
      <c r="G37" s="17"/>
      <c r="H37" s="17"/>
      <c r="I37" s="17"/>
    </row>
    <row r="38" spans="1:33" s="10" customFormat="1" ht="14.25">
      <c r="A38" s="37" t="s">
        <v>51</v>
      </c>
      <c r="B38" s="37"/>
      <c r="C38" s="37"/>
      <c r="D38" s="11"/>
      <c r="E38" s="9"/>
      <c r="F38" s="11" t="s">
        <v>52</v>
      </c>
      <c r="G38" s="11"/>
      <c r="H38" s="11"/>
      <c r="I38" s="28" t="s">
        <v>45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25" s="10" customFormat="1" ht="14.25">
      <c r="A39" s="37" t="s">
        <v>10</v>
      </c>
      <c r="B39" s="37"/>
      <c r="C39" s="37"/>
      <c r="D39" s="37"/>
      <c r="E39" s="9"/>
      <c r="F39" s="11"/>
      <c r="G39" s="11"/>
      <c r="H39" s="11"/>
      <c r="I39" s="3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9" s="2" customFormat="1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s="2" customFormat="1" ht="15">
      <c r="A41" s="26" t="s">
        <v>49</v>
      </c>
      <c r="B41" s="26"/>
      <c r="C41" s="26"/>
      <c r="D41" s="26"/>
      <c r="E41" s="26"/>
      <c r="F41" s="20" t="s">
        <v>50</v>
      </c>
      <c r="G41" s="20"/>
      <c r="H41" s="20"/>
      <c r="I41" s="27"/>
    </row>
    <row r="42" spans="1:9" s="3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4.25">
      <c r="A43" s="4" t="s">
        <v>53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18"/>
      <c r="B45" s="18"/>
      <c r="C45" s="18"/>
      <c r="D45" s="47"/>
      <c r="E45" s="47"/>
      <c r="F45" s="47"/>
      <c r="G45" s="47"/>
      <c r="H45" s="47"/>
      <c r="I45" s="47"/>
    </row>
    <row r="46" spans="1:9" s="2" customFormat="1" ht="15">
      <c r="A46" s="18"/>
      <c r="B46" s="18"/>
      <c r="C46" s="18"/>
      <c r="D46" s="47"/>
      <c r="E46" s="47"/>
      <c r="F46" s="47"/>
      <c r="G46" s="47"/>
      <c r="H46" s="47"/>
      <c r="I46" s="47"/>
    </row>
    <row r="47" spans="1:9" s="2" customFormat="1" ht="15">
      <c r="A47" s="18"/>
      <c r="B47" s="18"/>
      <c r="C47" s="18"/>
      <c r="D47" s="47"/>
      <c r="E47" s="47"/>
      <c r="F47" s="47"/>
      <c r="G47" s="47"/>
      <c r="H47" s="47"/>
      <c r="I47" s="47"/>
    </row>
    <row r="48" spans="1:9" s="2" customFormat="1" ht="12.75">
      <c r="A48" s="18"/>
      <c r="B48" s="18"/>
      <c r="C48" s="18"/>
      <c r="D48" s="12"/>
      <c r="E48" s="12"/>
      <c r="F48" s="12"/>
      <c r="G48" s="12"/>
      <c r="H48" s="12"/>
      <c r="I48" s="12"/>
    </row>
    <row r="49" spans="1:9" s="2" customFormat="1" ht="15">
      <c r="A49" s="18"/>
      <c r="B49" s="18"/>
      <c r="C49" s="18"/>
      <c r="D49" s="13"/>
      <c r="E49" s="13"/>
      <c r="F49" s="13"/>
      <c r="G49" s="13"/>
      <c r="H49" s="13"/>
      <c r="I49" s="13"/>
    </row>
    <row r="50" spans="1:9" s="2" customFormat="1" ht="12.75">
      <c r="A50" s="18"/>
      <c r="B50" s="18"/>
      <c r="C50" s="18"/>
      <c r="D50" s="12"/>
      <c r="E50" s="12"/>
      <c r="F50" s="12"/>
      <c r="G50" s="12"/>
      <c r="H50" s="12"/>
      <c r="I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5:I45"/>
    <mergeCell ref="A4:J4"/>
    <mergeCell ref="D46:I46"/>
    <mergeCell ref="B6:B7"/>
    <mergeCell ref="D47:I47"/>
    <mergeCell ref="A5:I5"/>
    <mergeCell ref="A6:A7"/>
    <mergeCell ref="D6:I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AA5" sqref="AA5"/>
    </sheetView>
  </sheetViews>
  <sheetFormatPr defaultColWidth="9.00390625" defaultRowHeight="12.75"/>
  <cols>
    <col min="1" max="1" width="18.625" style="40" customWidth="1"/>
    <col min="2" max="2" width="14.125" style="39" customWidth="1"/>
    <col min="3" max="3" width="19.375" style="39" customWidth="1"/>
    <col min="4" max="4" width="23.125" style="43" customWidth="1"/>
    <col min="5" max="5" width="9.75390625" style="39" hidden="1" customWidth="1"/>
    <col min="6" max="6" width="10.125" style="39" hidden="1" customWidth="1"/>
    <col min="7" max="7" width="12.625" style="43" hidden="1" customWidth="1"/>
    <col min="8" max="8" width="9.25390625" style="39" hidden="1" customWidth="1"/>
    <col min="9" max="9" width="10.375" style="39" hidden="1" customWidth="1"/>
    <col min="10" max="10" width="12.625" style="43" hidden="1" customWidth="1"/>
    <col min="11" max="11" width="9.00390625" style="39" hidden="1" customWidth="1"/>
    <col min="12" max="12" width="9.00390625" style="44" hidden="1" customWidth="1"/>
    <col min="13" max="13" width="10.375" style="39" hidden="1" customWidth="1"/>
    <col min="14" max="15" width="9.75390625" style="39" hidden="1" customWidth="1"/>
    <col min="16" max="16" width="11.375" style="39" hidden="1" customWidth="1"/>
    <col min="17" max="17" width="8.875" style="39" hidden="1" customWidth="1"/>
    <col min="18" max="18" width="9.125" style="39" hidden="1" customWidth="1"/>
    <col min="19" max="19" width="10.875" style="39" hidden="1" customWidth="1"/>
    <col min="20" max="20" width="16.00390625" style="9" customWidth="1"/>
    <col min="21" max="21" width="13.25390625" style="9" customWidth="1"/>
    <col min="22" max="22" width="10.875" style="39" customWidth="1"/>
    <col min="23" max="23" width="15.00390625" style="45" customWidth="1"/>
    <col min="24" max="24" width="9.125" style="46" customWidth="1"/>
    <col min="25" max="25" width="13.25390625" style="39" customWidth="1"/>
    <col min="26" max="34" width="9.125" style="39" customWidth="1"/>
    <col min="35" max="45" width="9.125" style="8" customWidth="1"/>
    <col min="46" max="16384" width="9.125" style="7" customWidth="1"/>
  </cols>
  <sheetData>
    <row r="1" spans="1:53" s="40" customFormat="1" ht="27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70"/>
      <c r="O1" s="70"/>
      <c r="P1" s="70"/>
      <c r="Q1" s="70"/>
      <c r="R1" s="70"/>
      <c r="S1" s="70"/>
      <c r="T1" s="77"/>
      <c r="U1" s="77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6"/>
      <c r="AU1" s="76"/>
      <c r="AV1" s="76"/>
      <c r="AW1" s="76"/>
      <c r="AX1" s="76"/>
      <c r="AY1" s="76"/>
      <c r="AZ1" s="76"/>
      <c r="BA1" s="76"/>
    </row>
    <row r="2" spans="1:53" s="40" customFormat="1" ht="30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131"/>
      <c r="L2" s="100"/>
      <c r="M2" s="131"/>
      <c r="N2" s="103"/>
      <c r="O2" s="70"/>
      <c r="P2" s="70"/>
      <c r="Q2" s="70"/>
      <c r="R2" s="70"/>
      <c r="S2" s="70"/>
      <c r="T2" s="77"/>
      <c r="U2" s="77"/>
      <c r="V2" s="77"/>
      <c r="W2" s="77"/>
      <c r="X2" s="77"/>
      <c r="Y2" s="77"/>
      <c r="Z2" s="77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6"/>
      <c r="AU2" s="76"/>
      <c r="AV2" s="76"/>
      <c r="AW2" s="76"/>
      <c r="AX2" s="76"/>
      <c r="AY2" s="76"/>
      <c r="AZ2" s="76"/>
      <c r="BA2" s="76"/>
    </row>
    <row r="3" spans="1:53" s="40" customFormat="1" ht="8.25" customHeight="1">
      <c r="A3" s="76"/>
      <c r="B3" s="71"/>
      <c r="C3" s="70"/>
      <c r="D3" s="89"/>
      <c r="E3" s="71"/>
      <c r="F3" s="71"/>
      <c r="G3" s="89"/>
      <c r="H3" s="71"/>
      <c r="I3" s="71"/>
      <c r="J3" s="89"/>
      <c r="K3" s="71"/>
      <c r="L3" s="101"/>
      <c r="M3" s="71"/>
      <c r="N3" s="103"/>
      <c r="O3" s="70"/>
      <c r="P3" s="70"/>
      <c r="Q3" s="70"/>
      <c r="R3" s="70"/>
      <c r="S3" s="70"/>
      <c r="T3" s="77"/>
      <c r="U3" s="77"/>
      <c r="V3" s="77"/>
      <c r="W3" s="77"/>
      <c r="X3" s="77"/>
      <c r="Y3" s="77"/>
      <c r="Z3" s="77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6"/>
      <c r="AU3" s="76"/>
      <c r="AV3" s="76"/>
      <c r="AW3" s="76"/>
      <c r="AX3" s="76"/>
      <c r="AY3" s="76"/>
      <c r="AZ3" s="76"/>
      <c r="BA3" s="76"/>
    </row>
    <row r="4" spans="1:53" s="40" customFormat="1" ht="12" customHeight="1">
      <c r="A4" s="65" t="s">
        <v>11</v>
      </c>
      <c r="B4" s="67" t="s">
        <v>58</v>
      </c>
      <c r="C4" s="67"/>
      <c r="D4" s="68"/>
      <c r="E4" s="58" t="s">
        <v>18</v>
      </c>
      <c r="F4" s="59"/>
      <c r="G4" s="60"/>
      <c r="H4" s="58" t="s">
        <v>18</v>
      </c>
      <c r="I4" s="59"/>
      <c r="J4" s="60"/>
      <c r="K4" s="58" t="s">
        <v>18</v>
      </c>
      <c r="L4" s="59"/>
      <c r="M4" s="60"/>
      <c r="N4" s="58" t="s">
        <v>18</v>
      </c>
      <c r="O4" s="59"/>
      <c r="P4" s="60"/>
      <c r="Q4" s="58" t="s">
        <v>18</v>
      </c>
      <c r="R4" s="59"/>
      <c r="S4" s="60"/>
      <c r="T4" s="77"/>
      <c r="U4" s="77"/>
      <c r="V4" s="77"/>
      <c r="W4" s="77"/>
      <c r="X4" s="77"/>
      <c r="Y4" s="77"/>
      <c r="Z4" s="77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6"/>
      <c r="AU4" s="76"/>
      <c r="AV4" s="76"/>
      <c r="AW4" s="76"/>
      <c r="AX4" s="76"/>
      <c r="AY4" s="76"/>
      <c r="AZ4" s="76"/>
      <c r="BA4" s="76"/>
    </row>
    <row r="5" spans="1:53" s="40" customFormat="1" ht="175.5" customHeight="1">
      <c r="A5" s="66"/>
      <c r="B5" s="132" t="s">
        <v>47</v>
      </c>
      <c r="C5" s="93" t="s">
        <v>19</v>
      </c>
      <c r="D5" s="133" t="s">
        <v>14</v>
      </c>
      <c r="E5" s="93" t="s">
        <v>12</v>
      </c>
      <c r="F5" s="94" t="s">
        <v>13</v>
      </c>
      <c r="G5" s="92" t="s">
        <v>14</v>
      </c>
      <c r="H5" s="93" t="s">
        <v>12</v>
      </c>
      <c r="I5" s="94" t="s">
        <v>13</v>
      </c>
      <c r="J5" s="92" t="s">
        <v>14</v>
      </c>
      <c r="K5" s="72" t="s">
        <v>0</v>
      </c>
      <c r="L5" s="102" t="s">
        <v>13</v>
      </c>
      <c r="M5" s="72" t="s">
        <v>14</v>
      </c>
      <c r="N5" s="72" t="s">
        <v>0</v>
      </c>
      <c r="O5" s="102" t="s">
        <v>13</v>
      </c>
      <c r="P5" s="72" t="s">
        <v>14</v>
      </c>
      <c r="Q5" s="113" t="s">
        <v>0</v>
      </c>
      <c r="R5" s="114" t="s">
        <v>13</v>
      </c>
      <c r="S5" s="122" t="s">
        <v>14</v>
      </c>
      <c r="T5" s="77"/>
      <c r="U5" s="77"/>
      <c r="V5" s="77"/>
      <c r="W5" s="77"/>
      <c r="X5" s="77"/>
      <c r="Y5" s="129"/>
      <c r="Z5" s="129"/>
      <c r="AA5" s="129"/>
      <c r="AB5" s="129"/>
      <c r="AC5" s="129"/>
      <c r="AD5" s="129"/>
      <c r="AE5" s="129"/>
      <c r="AF5" s="129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1:53" s="40" customFormat="1" ht="14.25">
      <c r="A6" s="73" t="s">
        <v>22</v>
      </c>
      <c r="B6" s="137">
        <v>39</v>
      </c>
      <c r="C6" s="95">
        <v>65.67</v>
      </c>
      <c r="D6" s="141">
        <v>24940.54</v>
      </c>
      <c r="E6" s="74">
        <v>42</v>
      </c>
      <c r="F6" s="74">
        <v>65.67</v>
      </c>
      <c r="G6" s="85">
        <v>26561.6751</v>
      </c>
      <c r="H6" s="74">
        <v>40</v>
      </c>
      <c r="I6" s="74">
        <v>61.83</v>
      </c>
      <c r="J6" s="85">
        <v>13379.34</v>
      </c>
      <c r="K6" s="74">
        <v>40</v>
      </c>
      <c r="L6" s="95">
        <v>61.833</v>
      </c>
      <c r="M6" s="75">
        <v>13847.82</v>
      </c>
      <c r="N6" s="74">
        <v>41</v>
      </c>
      <c r="O6" s="95">
        <v>61.833</v>
      </c>
      <c r="P6" s="75">
        <v>13510.06</v>
      </c>
      <c r="Q6" s="74">
        <v>41</v>
      </c>
      <c r="R6" s="95">
        <v>61.833</v>
      </c>
      <c r="S6" s="123">
        <v>21573.1</v>
      </c>
      <c r="T6" s="80"/>
      <c r="U6" s="80"/>
      <c r="V6" s="80"/>
      <c r="W6" s="80"/>
      <c r="X6" s="80"/>
      <c r="Y6" s="80"/>
      <c r="Z6" s="112"/>
      <c r="AA6" s="77"/>
      <c r="AB6" s="77"/>
      <c r="AC6" s="77"/>
      <c r="AD6" s="77"/>
      <c r="AE6" s="77"/>
      <c r="AF6" s="77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7"/>
      <c r="AT6" s="77"/>
      <c r="AU6" s="77"/>
      <c r="AV6" s="77"/>
      <c r="AW6" s="77"/>
      <c r="AX6" s="77"/>
      <c r="AY6" s="77"/>
      <c r="AZ6" s="77"/>
      <c r="BA6" s="77"/>
    </row>
    <row r="7" spans="1:53" s="40" customFormat="1" ht="14.25">
      <c r="A7" s="110" t="s">
        <v>23</v>
      </c>
      <c r="B7" s="137">
        <v>21</v>
      </c>
      <c r="C7" s="95">
        <v>40.78</v>
      </c>
      <c r="D7" s="141">
        <v>26770.77</v>
      </c>
      <c r="E7" s="74">
        <v>19</v>
      </c>
      <c r="F7" s="74">
        <v>40.78</v>
      </c>
      <c r="G7" s="85">
        <v>28510.870049999998</v>
      </c>
      <c r="H7" s="74">
        <v>22</v>
      </c>
      <c r="I7" s="74">
        <v>41.56</v>
      </c>
      <c r="J7" s="85">
        <v>16763.98</v>
      </c>
      <c r="K7" s="74">
        <v>22</v>
      </c>
      <c r="L7" s="95">
        <v>41.055</v>
      </c>
      <c r="M7" s="75">
        <v>17948.53</v>
      </c>
      <c r="N7" s="74">
        <v>22</v>
      </c>
      <c r="O7" s="95">
        <v>41.055</v>
      </c>
      <c r="P7" s="75">
        <v>17948.53</v>
      </c>
      <c r="Q7" s="74">
        <v>22</v>
      </c>
      <c r="R7" s="95">
        <v>41.055</v>
      </c>
      <c r="S7" s="123">
        <v>23156.1</v>
      </c>
      <c r="T7" s="80"/>
      <c r="U7" s="77"/>
      <c r="V7" s="80"/>
      <c r="W7" s="77"/>
      <c r="X7" s="80"/>
      <c r="Y7" s="77"/>
      <c r="Z7" s="112"/>
      <c r="AA7" s="77"/>
      <c r="AB7" s="77"/>
      <c r="AC7" s="77"/>
      <c r="AD7" s="77"/>
      <c r="AE7" s="77"/>
      <c r="AF7" s="77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7"/>
      <c r="AT7" s="77"/>
      <c r="AU7" s="77"/>
      <c r="AV7" s="77"/>
      <c r="AW7" s="77"/>
      <c r="AX7" s="77"/>
      <c r="AY7" s="77"/>
      <c r="AZ7" s="77"/>
      <c r="BA7" s="77"/>
    </row>
    <row r="8" spans="1:53" s="40" customFormat="1" ht="14.25">
      <c r="A8" s="110" t="s">
        <v>24</v>
      </c>
      <c r="B8" s="137">
        <v>36</v>
      </c>
      <c r="C8" s="95">
        <v>55.74</v>
      </c>
      <c r="D8" s="141">
        <v>18367.63</v>
      </c>
      <c r="E8" s="74">
        <v>31</v>
      </c>
      <c r="F8" s="74">
        <v>55.74</v>
      </c>
      <c r="G8" s="85">
        <v>19561.52595</v>
      </c>
      <c r="H8" s="74">
        <v>34</v>
      </c>
      <c r="I8" s="74">
        <v>52.37</v>
      </c>
      <c r="J8" s="85">
        <v>12761.46</v>
      </c>
      <c r="K8" s="74">
        <v>36</v>
      </c>
      <c r="L8" s="95">
        <v>52.367</v>
      </c>
      <c r="M8" s="75">
        <v>14922.93</v>
      </c>
      <c r="N8" s="74">
        <v>36</v>
      </c>
      <c r="O8" s="95">
        <v>52.367</v>
      </c>
      <c r="P8" s="75">
        <v>14922.93</v>
      </c>
      <c r="Q8" s="74">
        <v>34</v>
      </c>
      <c r="R8" s="95">
        <v>52.367</v>
      </c>
      <c r="S8" s="123">
        <v>21590.6</v>
      </c>
      <c r="T8" s="80"/>
      <c r="U8" s="77"/>
      <c r="V8" s="80"/>
      <c r="W8" s="77"/>
      <c r="X8" s="80"/>
      <c r="Y8" s="77"/>
      <c r="Z8" s="112"/>
      <c r="AA8" s="77"/>
      <c r="AB8" s="77"/>
      <c r="AC8" s="77"/>
      <c r="AD8" s="77"/>
      <c r="AE8" s="77"/>
      <c r="AF8" s="77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7"/>
      <c r="AT8" s="77"/>
      <c r="AU8" s="77"/>
      <c r="AV8" s="77"/>
      <c r="AW8" s="77"/>
      <c r="AX8" s="77"/>
      <c r="AY8" s="77"/>
      <c r="AZ8" s="77"/>
      <c r="BA8" s="77"/>
    </row>
    <row r="9" spans="1:53" s="40" customFormat="1" ht="14.25">
      <c r="A9" s="110" t="s">
        <v>25</v>
      </c>
      <c r="B9" s="137">
        <v>36</v>
      </c>
      <c r="C9" s="95">
        <v>62.37</v>
      </c>
      <c r="D9" s="141">
        <v>24062.46</v>
      </c>
      <c r="E9" s="74">
        <v>36</v>
      </c>
      <c r="F9" s="74">
        <v>62.37</v>
      </c>
      <c r="G9" s="85">
        <v>25626.5199</v>
      </c>
      <c r="H9" s="74">
        <v>34</v>
      </c>
      <c r="I9" s="74">
        <v>60.56</v>
      </c>
      <c r="J9" s="85">
        <v>14614.76</v>
      </c>
      <c r="K9" s="74">
        <v>36</v>
      </c>
      <c r="L9" s="95">
        <v>60.561</v>
      </c>
      <c r="M9" s="75">
        <v>15729.95</v>
      </c>
      <c r="N9" s="74">
        <v>36</v>
      </c>
      <c r="O9" s="95">
        <v>60.561</v>
      </c>
      <c r="P9" s="75">
        <v>15729.95</v>
      </c>
      <c r="Q9" s="74">
        <v>37</v>
      </c>
      <c r="R9" s="95">
        <v>60.561</v>
      </c>
      <c r="S9" s="123">
        <v>20504.4</v>
      </c>
      <c r="T9" s="80"/>
      <c r="U9" s="77"/>
      <c r="V9" s="80"/>
      <c r="W9" s="77"/>
      <c r="X9" s="80"/>
      <c r="Y9" s="77"/>
      <c r="Z9" s="112"/>
      <c r="AA9" s="77"/>
      <c r="AB9" s="77"/>
      <c r="AC9" s="77"/>
      <c r="AD9" s="77"/>
      <c r="AE9" s="77"/>
      <c r="AF9" s="77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7"/>
      <c r="AT9" s="77"/>
      <c r="AU9" s="77"/>
      <c r="AV9" s="77"/>
      <c r="AW9" s="77"/>
      <c r="AX9" s="77"/>
      <c r="AY9" s="77"/>
      <c r="AZ9" s="77"/>
      <c r="BA9" s="77"/>
    </row>
    <row r="10" spans="1:53" s="40" customFormat="1" ht="14.25">
      <c r="A10" s="110" t="s">
        <v>20</v>
      </c>
      <c r="B10" s="137">
        <v>45</v>
      </c>
      <c r="C10" s="95">
        <v>67.29</v>
      </c>
      <c r="D10" s="141">
        <v>19003.46</v>
      </c>
      <c r="E10" s="74">
        <v>49</v>
      </c>
      <c r="F10" s="74">
        <v>67.29</v>
      </c>
      <c r="G10" s="85">
        <v>20238.684899999997</v>
      </c>
      <c r="H10" s="74">
        <v>47</v>
      </c>
      <c r="I10" s="74">
        <v>66.4</v>
      </c>
      <c r="J10" s="85">
        <v>12130.22</v>
      </c>
      <c r="K10" s="74">
        <v>47</v>
      </c>
      <c r="L10" s="95">
        <v>66.394</v>
      </c>
      <c r="M10" s="75">
        <v>13568.2</v>
      </c>
      <c r="N10" s="74">
        <v>47</v>
      </c>
      <c r="O10" s="95">
        <v>66.394</v>
      </c>
      <c r="P10" s="75">
        <v>13568.2</v>
      </c>
      <c r="Q10" s="74">
        <v>47</v>
      </c>
      <c r="R10" s="95">
        <v>66.394</v>
      </c>
      <c r="S10" s="123">
        <v>21396</v>
      </c>
      <c r="T10" s="80"/>
      <c r="U10" s="77"/>
      <c r="V10" s="77"/>
      <c r="W10" s="77"/>
      <c r="X10" s="80"/>
      <c r="Y10" s="77"/>
      <c r="Z10" s="112"/>
      <c r="AA10" s="77"/>
      <c r="AB10" s="77"/>
      <c r="AC10" s="77"/>
      <c r="AD10" s="77"/>
      <c r="AE10" s="77"/>
      <c r="AF10" s="77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7"/>
      <c r="AT10" s="77"/>
      <c r="AU10" s="77"/>
      <c r="AV10" s="77"/>
      <c r="AW10" s="77"/>
      <c r="AX10" s="77"/>
      <c r="AY10" s="77"/>
      <c r="AZ10" s="77"/>
      <c r="BA10" s="77"/>
    </row>
    <row r="11" spans="1:53" s="40" customFormat="1" ht="14.25">
      <c r="A11" s="116" t="s">
        <v>26</v>
      </c>
      <c r="B11" s="138">
        <v>30</v>
      </c>
      <c r="C11" s="95">
        <v>50.85</v>
      </c>
      <c r="D11" s="141">
        <v>23771.02</v>
      </c>
      <c r="E11" s="78">
        <v>37</v>
      </c>
      <c r="F11" s="74">
        <v>50.85</v>
      </c>
      <c r="G11" s="85">
        <v>25316.1363</v>
      </c>
      <c r="H11" s="78">
        <v>40</v>
      </c>
      <c r="I11" s="78">
        <v>54.65</v>
      </c>
      <c r="J11" s="90">
        <v>12467.07</v>
      </c>
      <c r="K11" s="74">
        <v>39</v>
      </c>
      <c r="L11" s="95">
        <v>54.644</v>
      </c>
      <c r="M11" s="75">
        <v>13320.69</v>
      </c>
      <c r="N11" s="74">
        <v>37</v>
      </c>
      <c r="O11" s="95">
        <v>54.644</v>
      </c>
      <c r="P11" s="75">
        <v>14040.73</v>
      </c>
      <c r="Q11" s="74">
        <v>37</v>
      </c>
      <c r="R11" s="95">
        <v>54.644</v>
      </c>
      <c r="S11" s="123">
        <v>18490.5</v>
      </c>
      <c r="T11" s="80"/>
      <c r="U11" s="77"/>
      <c r="V11" s="77"/>
      <c r="W11" s="77"/>
      <c r="X11" s="80"/>
      <c r="Y11" s="77"/>
      <c r="Z11" s="112"/>
      <c r="AA11" s="77"/>
      <c r="AB11" s="77"/>
      <c r="AC11" s="77"/>
      <c r="AD11" s="77"/>
      <c r="AE11" s="77"/>
      <c r="AF11" s="77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7"/>
      <c r="AT11" s="77"/>
      <c r="AU11" s="77"/>
      <c r="AV11" s="77"/>
      <c r="AW11" s="77"/>
      <c r="AX11" s="77"/>
      <c r="AY11" s="77"/>
      <c r="AZ11" s="77"/>
      <c r="BA11" s="77"/>
    </row>
    <row r="12" spans="1:53" s="40" customFormat="1" ht="14.25">
      <c r="A12" s="110" t="s">
        <v>27</v>
      </c>
      <c r="B12" s="137">
        <v>37</v>
      </c>
      <c r="C12" s="95">
        <v>52.67</v>
      </c>
      <c r="D12" s="141">
        <v>16976.3</v>
      </c>
      <c r="E12" s="74">
        <v>35</v>
      </c>
      <c r="F12" s="74">
        <v>52.67</v>
      </c>
      <c r="G12" s="85">
        <v>18079.7595</v>
      </c>
      <c r="H12" s="74">
        <v>33</v>
      </c>
      <c r="I12" s="74">
        <v>51.1</v>
      </c>
      <c r="J12" s="85">
        <v>12411.4</v>
      </c>
      <c r="K12" s="74">
        <v>35</v>
      </c>
      <c r="L12" s="95">
        <v>51.1</v>
      </c>
      <c r="M12" s="75">
        <v>12677.54</v>
      </c>
      <c r="N12" s="74">
        <v>34</v>
      </c>
      <c r="O12" s="95">
        <v>51.1</v>
      </c>
      <c r="P12" s="75">
        <v>13050.41</v>
      </c>
      <c r="Q12" s="74">
        <v>35</v>
      </c>
      <c r="R12" s="95">
        <v>51.1</v>
      </c>
      <c r="S12" s="123">
        <v>16609.8</v>
      </c>
      <c r="T12" s="80"/>
      <c r="U12" s="77"/>
      <c r="V12" s="77"/>
      <c r="W12" s="77"/>
      <c r="X12" s="80"/>
      <c r="Y12" s="77"/>
      <c r="Z12" s="112"/>
      <c r="AA12" s="77"/>
      <c r="AB12" s="77"/>
      <c r="AC12" s="77"/>
      <c r="AD12" s="77"/>
      <c r="AE12" s="77"/>
      <c r="AF12" s="77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7"/>
      <c r="AT12" s="77"/>
      <c r="AU12" s="77"/>
      <c r="AV12" s="77"/>
      <c r="AW12" s="77"/>
      <c r="AX12" s="77"/>
      <c r="AY12" s="77"/>
      <c r="AZ12" s="77"/>
      <c r="BA12" s="77"/>
    </row>
    <row r="13" spans="1:53" s="40" customFormat="1" ht="14.25">
      <c r="A13" s="73" t="s">
        <v>28</v>
      </c>
      <c r="B13" s="139">
        <v>29</v>
      </c>
      <c r="C13" s="95">
        <v>51.76</v>
      </c>
      <c r="D13" s="141">
        <v>21903.91</v>
      </c>
      <c r="E13" s="79">
        <v>36</v>
      </c>
      <c r="F13" s="74">
        <v>51.76</v>
      </c>
      <c r="G13" s="85">
        <v>23327.664149999997</v>
      </c>
      <c r="H13" s="79">
        <v>37</v>
      </c>
      <c r="I13" s="74">
        <v>51.76</v>
      </c>
      <c r="J13" s="85">
        <v>11614.87</v>
      </c>
      <c r="K13" s="74">
        <v>37</v>
      </c>
      <c r="L13" s="95">
        <v>51.256</v>
      </c>
      <c r="M13" s="75">
        <v>12367.81</v>
      </c>
      <c r="N13" s="74">
        <v>37</v>
      </c>
      <c r="O13" s="95">
        <v>51.256</v>
      </c>
      <c r="P13" s="75">
        <v>12367.81</v>
      </c>
      <c r="Q13" s="74">
        <v>36</v>
      </c>
      <c r="R13" s="95">
        <v>51.256</v>
      </c>
      <c r="S13" s="123">
        <v>14971.6</v>
      </c>
      <c r="T13" s="80"/>
      <c r="U13" s="77"/>
      <c r="V13" s="80"/>
      <c r="W13" s="77"/>
      <c r="X13" s="80"/>
      <c r="Y13" s="77"/>
      <c r="Z13" s="112"/>
      <c r="AA13" s="77"/>
      <c r="AB13" s="77"/>
      <c r="AC13" s="77"/>
      <c r="AD13" s="77"/>
      <c r="AE13" s="77"/>
      <c r="AF13" s="77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7"/>
      <c r="AT13" s="77"/>
      <c r="AU13" s="77"/>
      <c r="AV13" s="77"/>
      <c r="AW13" s="77"/>
      <c r="AX13" s="77"/>
      <c r="AY13" s="77"/>
      <c r="AZ13" s="77"/>
      <c r="BA13" s="77"/>
    </row>
    <row r="14" spans="1:53" s="40" customFormat="1" ht="14.25">
      <c r="A14" s="110" t="s">
        <v>21</v>
      </c>
      <c r="B14" s="137">
        <v>43</v>
      </c>
      <c r="C14" s="95">
        <v>63.53</v>
      </c>
      <c r="D14" s="141">
        <v>22918.58</v>
      </c>
      <c r="E14" s="74">
        <v>41</v>
      </c>
      <c r="F14" s="74">
        <v>63.53</v>
      </c>
      <c r="G14" s="85">
        <v>24408.2877</v>
      </c>
      <c r="H14" s="79">
        <v>42</v>
      </c>
      <c r="I14" s="79">
        <v>57.53</v>
      </c>
      <c r="J14" s="91">
        <v>12312.17</v>
      </c>
      <c r="K14" s="74">
        <v>43</v>
      </c>
      <c r="L14" s="95">
        <v>58.089</v>
      </c>
      <c r="M14" s="75">
        <v>12895.11</v>
      </c>
      <c r="N14" s="74">
        <v>43</v>
      </c>
      <c r="O14" s="95">
        <v>58.089</v>
      </c>
      <c r="P14" s="75">
        <v>12895.11</v>
      </c>
      <c r="Q14" s="74">
        <v>42</v>
      </c>
      <c r="R14" s="95">
        <v>58.089</v>
      </c>
      <c r="S14" s="123">
        <v>17861.3</v>
      </c>
      <c r="T14" s="80"/>
      <c r="U14" s="77"/>
      <c r="V14" s="80"/>
      <c r="W14" s="77"/>
      <c r="X14" s="80"/>
      <c r="Y14" s="77"/>
      <c r="Z14" s="112"/>
      <c r="AA14" s="77"/>
      <c r="AB14" s="77"/>
      <c r="AC14" s="77"/>
      <c r="AD14" s="77"/>
      <c r="AE14" s="77"/>
      <c r="AF14" s="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7"/>
      <c r="AT14" s="77"/>
      <c r="AU14" s="77"/>
      <c r="AV14" s="77"/>
      <c r="AW14" s="77"/>
      <c r="AX14" s="77"/>
      <c r="AY14" s="77"/>
      <c r="AZ14" s="77"/>
      <c r="BA14" s="77"/>
    </row>
    <row r="15" spans="1:53" s="40" customFormat="1" ht="14.25" customHeight="1" hidden="1">
      <c r="A15" s="110" t="s">
        <v>29</v>
      </c>
      <c r="B15" s="137"/>
      <c r="C15" s="95"/>
      <c r="D15" s="141"/>
      <c r="E15" s="74">
        <v>14</v>
      </c>
      <c r="F15" s="74">
        <v>0</v>
      </c>
      <c r="G15" s="85">
        <v>0</v>
      </c>
      <c r="H15" s="74">
        <v>6</v>
      </c>
      <c r="I15" s="74">
        <v>4.44</v>
      </c>
      <c r="J15" s="85">
        <v>9855.51</v>
      </c>
      <c r="K15" s="74">
        <v>5</v>
      </c>
      <c r="L15" s="95">
        <v>4.444</v>
      </c>
      <c r="M15" s="75">
        <v>11574.83</v>
      </c>
      <c r="N15" s="74">
        <v>6</v>
      </c>
      <c r="O15" s="95">
        <v>4.444</v>
      </c>
      <c r="P15" s="75">
        <v>9645.69</v>
      </c>
      <c r="Q15" s="74">
        <v>6</v>
      </c>
      <c r="R15" s="95">
        <v>4.444</v>
      </c>
      <c r="S15" s="123">
        <v>20807.7</v>
      </c>
      <c r="T15" s="80"/>
      <c r="U15" s="77"/>
      <c r="V15" s="77"/>
      <c r="W15" s="77"/>
      <c r="X15" s="80"/>
      <c r="Y15" s="77"/>
      <c r="Z15" s="112"/>
      <c r="AA15" s="77"/>
      <c r="AB15" s="77"/>
      <c r="AC15" s="77"/>
      <c r="AD15" s="77"/>
      <c r="AE15" s="77"/>
      <c r="AF15" s="77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s="40" customFormat="1" ht="14.25">
      <c r="A16" s="110" t="s">
        <v>30</v>
      </c>
      <c r="B16" s="137">
        <v>6</v>
      </c>
      <c r="C16" s="95">
        <v>22.22</v>
      </c>
      <c r="D16" s="141">
        <v>44136.23</v>
      </c>
      <c r="E16" s="74"/>
      <c r="F16" s="74">
        <v>22.22</v>
      </c>
      <c r="G16" s="85">
        <v>47005.084950000004</v>
      </c>
      <c r="H16" s="74"/>
      <c r="I16" s="74"/>
      <c r="J16" s="85"/>
      <c r="K16" s="74"/>
      <c r="L16" s="95"/>
      <c r="M16" s="75"/>
      <c r="N16" s="74"/>
      <c r="O16" s="95"/>
      <c r="P16" s="75"/>
      <c r="Q16" s="74"/>
      <c r="R16" s="95"/>
      <c r="S16" s="123"/>
      <c r="T16" s="80"/>
      <c r="U16" s="77"/>
      <c r="V16" s="77"/>
      <c r="W16" s="77"/>
      <c r="X16" s="80"/>
      <c r="Y16" s="77"/>
      <c r="Z16" s="112"/>
      <c r="AA16" s="77"/>
      <c r="AB16" s="77"/>
      <c r="AC16" s="77"/>
      <c r="AD16" s="77"/>
      <c r="AE16" s="77"/>
      <c r="AF16" s="77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s="40" customFormat="1" ht="15" customHeight="1" hidden="1">
      <c r="A17" s="115"/>
      <c r="B17" s="140"/>
      <c r="C17" s="106"/>
      <c r="D17" s="141"/>
      <c r="E17" s="106"/>
      <c r="F17" s="106"/>
      <c r="G17" s="8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24"/>
      <c r="T17" s="80"/>
      <c r="U17" s="77"/>
      <c r="V17" s="77"/>
      <c r="W17" s="77"/>
      <c r="X17" s="80"/>
      <c r="Y17" s="77"/>
      <c r="Z17" s="112"/>
      <c r="AA17" s="77"/>
      <c r="AB17" s="77"/>
      <c r="AC17" s="77"/>
      <c r="AD17" s="77"/>
      <c r="AE17" s="77"/>
      <c r="AF17" s="77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7"/>
      <c r="AT17" s="77"/>
      <c r="AU17" s="77"/>
      <c r="AV17" s="77"/>
      <c r="AW17" s="77"/>
      <c r="AX17" s="77"/>
      <c r="AY17" s="77"/>
      <c r="AZ17" s="77"/>
      <c r="BA17" s="77"/>
    </row>
    <row r="18" spans="1:53" s="40" customFormat="1" ht="14.25">
      <c r="A18" s="110" t="s">
        <v>31</v>
      </c>
      <c r="B18" s="137">
        <v>32</v>
      </c>
      <c r="C18" s="95">
        <v>48.66</v>
      </c>
      <c r="D18" s="141">
        <v>22660.28</v>
      </c>
      <c r="E18" s="74">
        <v>36</v>
      </c>
      <c r="F18" s="74">
        <v>48.66</v>
      </c>
      <c r="G18" s="85">
        <v>24133.1982</v>
      </c>
      <c r="H18" s="74">
        <v>34</v>
      </c>
      <c r="I18" s="74">
        <v>49.77</v>
      </c>
      <c r="J18" s="85">
        <v>14987.11</v>
      </c>
      <c r="K18" s="74">
        <v>37</v>
      </c>
      <c r="L18" s="95">
        <v>49.267</v>
      </c>
      <c r="M18" s="75">
        <v>14773.79</v>
      </c>
      <c r="N18" s="74">
        <v>37</v>
      </c>
      <c r="O18" s="95">
        <v>49.267</v>
      </c>
      <c r="P18" s="75">
        <v>14773.79</v>
      </c>
      <c r="Q18" s="74">
        <v>36</v>
      </c>
      <c r="R18" s="95">
        <v>49.267</v>
      </c>
      <c r="S18" s="123">
        <v>18464</v>
      </c>
      <c r="T18" s="80"/>
      <c r="U18" s="77"/>
      <c r="V18" s="77"/>
      <c r="W18" s="77"/>
      <c r="X18" s="80"/>
      <c r="Y18" s="77"/>
      <c r="Z18" s="112"/>
      <c r="AA18" s="77"/>
      <c r="AB18" s="77"/>
      <c r="AC18" s="77"/>
      <c r="AD18" s="77"/>
      <c r="AE18" s="77"/>
      <c r="AF18" s="77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s="40" customFormat="1" ht="14.25">
      <c r="A19" s="110" t="s">
        <v>32</v>
      </c>
      <c r="B19" s="137">
        <v>14</v>
      </c>
      <c r="C19" s="95">
        <v>21.33</v>
      </c>
      <c r="D19" s="141">
        <v>32562.38</v>
      </c>
      <c r="E19" s="74">
        <v>13</v>
      </c>
      <c r="F19" s="74">
        <v>21.33</v>
      </c>
      <c r="G19" s="85">
        <v>34678.9347</v>
      </c>
      <c r="H19" s="74">
        <v>14</v>
      </c>
      <c r="I19" s="74">
        <v>21.28</v>
      </c>
      <c r="J19" s="85">
        <v>13659.99</v>
      </c>
      <c r="K19" s="74">
        <v>14</v>
      </c>
      <c r="L19" s="95">
        <v>21.278</v>
      </c>
      <c r="M19" s="75">
        <v>16219.15</v>
      </c>
      <c r="N19" s="74">
        <v>14</v>
      </c>
      <c r="O19" s="95">
        <v>21.278</v>
      </c>
      <c r="P19" s="75">
        <v>14773.79</v>
      </c>
      <c r="Q19" s="74">
        <v>14</v>
      </c>
      <c r="R19" s="95">
        <v>21.278</v>
      </c>
      <c r="S19" s="123">
        <v>20489.4</v>
      </c>
      <c r="T19" s="80"/>
      <c r="U19" s="77"/>
      <c r="V19" s="77"/>
      <c r="W19" s="77"/>
      <c r="X19" s="80"/>
      <c r="Y19" s="77"/>
      <c r="Z19" s="112"/>
      <c r="AA19" s="77"/>
      <c r="AB19" s="77"/>
      <c r="AC19" s="77"/>
      <c r="AD19" s="77"/>
      <c r="AE19" s="77"/>
      <c r="AF19" s="77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s="40" customFormat="1" ht="14.25">
      <c r="A20" s="110" t="s">
        <v>33</v>
      </c>
      <c r="B20" s="137">
        <v>17</v>
      </c>
      <c r="C20" s="95">
        <v>28.27</v>
      </c>
      <c r="D20" s="141">
        <v>27993.47</v>
      </c>
      <c r="E20" s="74">
        <v>18</v>
      </c>
      <c r="F20" s="74">
        <v>28.27</v>
      </c>
      <c r="G20" s="85">
        <v>29813.04555</v>
      </c>
      <c r="H20" s="74">
        <v>16</v>
      </c>
      <c r="I20" s="74">
        <v>29.27</v>
      </c>
      <c r="J20" s="85">
        <v>16166.84</v>
      </c>
      <c r="K20" s="74">
        <v>19</v>
      </c>
      <c r="L20" s="95">
        <v>29.711</v>
      </c>
      <c r="M20" s="75">
        <v>15115.09</v>
      </c>
      <c r="N20" s="74">
        <v>19</v>
      </c>
      <c r="O20" s="95">
        <v>29.711</v>
      </c>
      <c r="P20" s="75">
        <v>16219.15</v>
      </c>
      <c r="Q20" s="74">
        <v>16</v>
      </c>
      <c r="R20" s="95">
        <v>29.711</v>
      </c>
      <c r="S20" s="123">
        <v>22201.4</v>
      </c>
      <c r="T20" s="80"/>
      <c r="U20" s="77"/>
      <c r="V20" s="77"/>
      <c r="W20" s="77"/>
      <c r="X20" s="80"/>
      <c r="Y20" s="77"/>
      <c r="Z20" s="112"/>
      <c r="AA20" s="77"/>
      <c r="AB20" s="77"/>
      <c r="AC20" s="77"/>
      <c r="AD20" s="77"/>
      <c r="AE20" s="77"/>
      <c r="AF20" s="77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s="40" customFormat="1" ht="14.25">
      <c r="A21" s="110" t="s">
        <v>34</v>
      </c>
      <c r="B21" s="137">
        <v>26</v>
      </c>
      <c r="C21" s="95">
        <v>32.11</v>
      </c>
      <c r="D21" s="141">
        <v>21865.74</v>
      </c>
      <c r="E21" s="74">
        <v>28</v>
      </c>
      <c r="F21" s="74">
        <v>32.11</v>
      </c>
      <c r="G21" s="85">
        <v>23287.0131</v>
      </c>
      <c r="H21" s="74">
        <v>24</v>
      </c>
      <c r="I21" s="74">
        <v>35.94</v>
      </c>
      <c r="J21" s="85">
        <v>15729.35</v>
      </c>
      <c r="K21" s="74">
        <v>27</v>
      </c>
      <c r="L21" s="95">
        <v>35.944</v>
      </c>
      <c r="M21" s="75">
        <v>14559.72</v>
      </c>
      <c r="N21" s="74">
        <v>27</v>
      </c>
      <c r="O21" s="95">
        <v>35.944</v>
      </c>
      <c r="P21" s="75">
        <v>15115.09</v>
      </c>
      <c r="Q21" s="74">
        <v>25</v>
      </c>
      <c r="R21" s="95">
        <v>35.944</v>
      </c>
      <c r="S21" s="123">
        <v>21791.3</v>
      </c>
      <c r="T21" s="80"/>
      <c r="U21" s="77"/>
      <c r="V21" s="77"/>
      <c r="W21" s="77"/>
      <c r="X21" s="80"/>
      <c r="Y21" s="77"/>
      <c r="Z21" s="112"/>
      <c r="AA21" s="77"/>
      <c r="AB21" s="77"/>
      <c r="AC21" s="77"/>
      <c r="AD21" s="77"/>
      <c r="AE21" s="77"/>
      <c r="AF21" s="77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s="40" customFormat="1" ht="14.25">
      <c r="A22" s="110" t="s">
        <v>35</v>
      </c>
      <c r="B22" s="137">
        <v>16</v>
      </c>
      <c r="C22" s="95">
        <v>22.72</v>
      </c>
      <c r="D22" s="141">
        <v>20568.25</v>
      </c>
      <c r="E22" s="74">
        <v>14</v>
      </c>
      <c r="F22" s="74">
        <v>22.72</v>
      </c>
      <c r="G22" s="85">
        <v>21905.18625</v>
      </c>
      <c r="H22" s="74">
        <v>16</v>
      </c>
      <c r="I22" s="74">
        <v>21.72</v>
      </c>
      <c r="J22" s="85">
        <v>14357.76</v>
      </c>
      <c r="K22" s="74">
        <v>16</v>
      </c>
      <c r="L22" s="95">
        <v>21.222</v>
      </c>
      <c r="M22" s="75">
        <v>14690.19</v>
      </c>
      <c r="N22" s="74">
        <v>16</v>
      </c>
      <c r="O22" s="95">
        <v>21.222</v>
      </c>
      <c r="P22" s="75">
        <v>14559.72</v>
      </c>
      <c r="Q22" s="74">
        <v>16</v>
      </c>
      <c r="R22" s="95">
        <v>21.222</v>
      </c>
      <c r="S22" s="123">
        <v>17368.2</v>
      </c>
      <c r="T22" s="80"/>
      <c r="U22" s="77"/>
      <c r="V22" s="77"/>
      <c r="W22" s="77"/>
      <c r="X22" s="80"/>
      <c r="Y22" s="77"/>
      <c r="Z22" s="112"/>
      <c r="AA22" s="77"/>
      <c r="AB22" s="77"/>
      <c r="AC22" s="77"/>
      <c r="AD22" s="77"/>
      <c r="AE22" s="77"/>
      <c r="AF22" s="77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s="40" customFormat="1" ht="14.25">
      <c r="A23" s="110" t="s">
        <v>36</v>
      </c>
      <c r="B23" s="137">
        <v>29</v>
      </c>
      <c r="C23" s="95">
        <v>40.67</v>
      </c>
      <c r="D23" s="141">
        <v>20305.3</v>
      </c>
      <c r="E23" s="74">
        <v>33</v>
      </c>
      <c r="F23" s="74">
        <v>40.67</v>
      </c>
      <c r="G23" s="85">
        <v>21625.1445</v>
      </c>
      <c r="H23" s="74">
        <v>33</v>
      </c>
      <c r="I23" s="74">
        <v>39.89</v>
      </c>
      <c r="J23" s="85">
        <v>11898.93</v>
      </c>
      <c r="K23" s="74">
        <v>32</v>
      </c>
      <c r="L23" s="95">
        <v>39.889</v>
      </c>
      <c r="M23" s="75">
        <v>12825</v>
      </c>
      <c r="N23" s="74">
        <v>32</v>
      </c>
      <c r="O23" s="95">
        <v>39.889</v>
      </c>
      <c r="P23" s="75">
        <v>14690.19</v>
      </c>
      <c r="Q23" s="74">
        <v>32</v>
      </c>
      <c r="R23" s="95">
        <v>39.889</v>
      </c>
      <c r="S23" s="123">
        <v>14653.3</v>
      </c>
      <c r="T23" s="80"/>
      <c r="U23" s="77"/>
      <c r="V23" s="77"/>
      <c r="W23" s="77"/>
      <c r="X23" s="80"/>
      <c r="Y23" s="77"/>
      <c r="Z23" s="112"/>
      <c r="AA23" s="77"/>
      <c r="AB23" s="77"/>
      <c r="AC23" s="77"/>
      <c r="AD23" s="77"/>
      <c r="AE23" s="77"/>
      <c r="AF23" s="77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1:53" s="40" customFormat="1" ht="14.25">
      <c r="A24" s="110" t="s">
        <v>37</v>
      </c>
      <c r="B24" s="137">
        <v>14</v>
      </c>
      <c r="C24" s="95">
        <v>20.27</v>
      </c>
      <c r="D24" s="141">
        <v>20404.12</v>
      </c>
      <c r="E24" s="74">
        <v>16</v>
      </c>
      <c r="F24" s="74">
        <v>20.27</v>
      </c>
      <c r="G24" s="85">
        <v>21730.387799999997</v>
      </c>
      <c r="H24" s="74">
        <v>16</v>
      </c>
      <c r="I24" s="74">
        <v>20.27</v>
      </c>
      <c r="J24" s="85">
        <v>11961.89</v>
      </c>
      <c r="K24" s="74">
        <v>17</v>
      </c>
      <c r="L24" s="95">
        <v>19.772</v>
      </c>
      <c r="M24" s="75">
        <v>12766.22</v>
      </c>
      <c r="N24" s="74">
        <v>17</v>
      </c>
      <c r="O24" s="95">
        <v>19.772</v>
      </c>
      <c r="P24" s="75">
        <v>12825</v>
      </c>
      <c r="Q24" s="74">
        <v>16</v>
      </c>
      <c r="R24" s="95">
        <v>19.772</v>
      </c>
      <c r="S24" s="123">
        <v>16872.2</v>
      </c>
      <c r="T24" s="80"/>
      <c r="U24" s="77"/>
      <c r="V24" s="77"/>
      <c r="W24" s="77"/>
      <c r="X24" s="80"/>
      <c r="Y24" s="77"/>
      <c r="Z24" s="112"/>
      <c r="AA24" s="77"/>
      <c r="AB24" s="77"/>
      <c r="AC24" s="77"/>
      <c r="AD24" s="77"/>
      <c r="AE24" s="77"/>
      <c r="AF24" s="77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53" s="40" customFormat="1" ht="14.25">
      <c r="A25" s="110" t="s">
        <v>38</v>
      </c>
      <c r="B25" s="137">
        <v>16</v>
      </c>
      <c r="C25" s="95">
        <v>23.11</v>
      </c>
      <c r="D25" s="141">
        <v>22527.47</v>
      </c>
      <c r="E25" s="74">
        <v>20</v>
      </c>
      <c r="F25" s="74">
        <v>23.11</v>
      </c>
      <c r="G25" s="85">
        <v>23991.75555</v>
      </c>
      <c r="H25" s="74">
        <v>15</v>
      </c>
      <c r="I25" s="74">
        <v>22.72</v>
      </c>
      <c r="J25" s="85">
        <v>13808.8</v>
      </c>
      <c r="K25" s="74">
        <v>15</v>
      </c>
      <c r="L25" s="95">
        <v>22.722</v>
      </c>
      <c r="M25" s="75">
        <v>12750.44</v>
      </c>
      <c r="N25" s="74">
        <v>15</v>
      </c>
      <c r="O25" s="95">
        <v>22.722</v>
      </c>
      <c r="P25" s="75">
        <v>12766.22</v>
      </c>
      <c r="Q25" s="74">
        <v>15</v>
      </c>
      <c r="R25" s="95">
        <v>22.722</v>
      </c>
      <c r="S25" s="123">
        <v>16470</v>
      </c>
      <c r="T25" s="80"/>
      <c r="U25" s="77"/>
      <c r="V25" s="77"/>
      <c r="W25" s="77"/>
      <c r="X25" s="80"/>
      <c r="Y25" s="77"/>
      <c r="Z25" s="112"/>
      <c r="AA25" s="77"/>
      <c r="AB25" s="77"/>
      <c r="AC25" s="77"/>
      <c r="AD25" s="77"/>
      <c r="AE25" s="77"/>
      <c r="AF25" s="77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7"/>
      <c r="AT25" s="77"/>
      <c r="AU25" s="77"/>
      <c r="AV25" s="77"/>
      <c r="AW25" s="77"/>
      <c r="AX25" s="77"/>
      <c r="AY25" s="77"/>
      <c r="AZ25" s="77"/>
      <c r="BA25" s="77"/>
    </row>
    <row r="26" spans="1:53" s="40" customFormat="1" ht="13.5" customHeight="1">
      <c r="A26" s="110" t="s">
        <v>39</v>
      </c>
      <c r="B26" s="137">
        <v>33</v>
      </c>
      <c r="C26" s="95">
        <v>55.28</v>
      </c>
      <c r="D26" s="141">
        <v>29096.33</v>
      </c>
      <c r="E26" s="74">
        <v>34</v>
      </c>
      <c r="F26" s="74">
        <v>55.28</v>
      </c>
      <c r="G26" s="85">
        <v>30987.59145</v>
      </c>
      <c r="H26" s="74">
        <v>32</v>
      </c>
      <c r="I26" s="74">
        <v>54.83</v>
      </c>
      <c r="J26" s="85">
        <v>15433.63</v>
      </c>
      <c r="K26" s="74">
        <v>32</v>
      </c>
      <c r="L26" s="95">
        <v>54.833</v>
      </c>
      <c r="M26" s="75">
        <v>16625.14</v>
      </c>
      <c r="N26" s="74">
        <v>32</v>
      </c>
      <c r="O26" s="95">
        <v>54.833</v>
      </c>
      <c r="P26" s="75">
        <v>12750.44</v>
      </c>
      <c r="Q26" s="74">
        <v>32</v>
      </c>
      <c r="R26" s="95">
        <v>54.833</v>
      </c>
      <c r="S26" s="123">
        <v>26287.73</v>
      </c>
      <c r="T26" s="80"/>
      <c r="U26" s="77"/>
      <c r="V26" s="77"/>
      <c r="W26" s="77"/>
      <c r="X26" s="80"/>
      <c r="Y26" s="77"/>
      <c r="Z26" s="112"/>
      <c r="AA26" s="77"/>
      <c r="AB26" s="77"/>
      <c r="AC26" s="77"/>
      <c r="AD26" s="77"/>
      <c r="AE26" s="77"/>
      <c r="AF26" s="77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53" s="40" customFormat="1" ht="14.25">
      <c r="A27" s="110" t="s">
        <v>40</v>
      </c>
      <c r="B27" s="137">
        <v>25</v>
      </c>
      <c r="C27" s="95">
        <v>34.43</v>
      </c>
      <c r="D27" s="141">
        <v>26437.61</v>
      </c>
      <c r="E27" s="74">
        <v>30</v>
      </c>
      <c r="F27" s="74">
        <v>34.43</v>
      </c>
      <c r="G27" s="85">
        <v>28156.05465</v>
      </c>
      <c r="H27" s="74">
        <v>27</v>
      </c>
      <c r="I27" s="74">
        <v>33.72</v>
      </c>
      <c r="J27" s="85">
        <v>12851.83</v>
      </c>
      <c r="K27" s="74">
        <v>27</v>
      </c>
      <c r="L27" s="95">
        <v>33.722</v>
      </c>
      <c r="M27" s="75">
        <v>15035.75</v>
      </c>
      <c r="N27" s="74">
        <v>27</v>
      </c>
      <c r="O27" s="95">
        <v>33.722</v>
      </c>
      <c r="P27" s="75">
        <v>16625.14</v>
      </c>
      <c r="Q27" s="74">
        <v>27</v>
      </c>
      <c r="R27" s="95">
        <v>33.722</v>
      </c>
      <c r="S27" s="123">
        <v>17045.9</v>
      </c>
      <c r="T27" s="80"/>
      <c r="U27" s="77"/>
      <c r="V27" s="77"/>
      <c r="W27" s="77"/>
      <c r="X27" s="80"/>
      <c r="Y27" s="77"/>
      <c r="Z27" s="112"/>
      <c r="AA27" s="77"/>
      <c r="AB27" s="77"/>
      <c r="AC27" s="77"/>
      <c r="AD27" s="77"/>
      <c r="AE27" s="77"/>
      <c r="AF27" s="77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7"/>
      <c r="AT27" s="77"/>
      <c r="AU27" s="77"/>
      <c r="AV27" s="77"/>
      <c r="AW27" s="77"/>
      <c r="AX27" s="77"/>
      <c r="AY27" s="77"/>
      <c r="AZ27" s="77"/>
      <c r="BA27" s="77"/>
    </row>
    <row r="28" spans="1:53" s="40" customFormat="1" ht="14.25">
      <c r="A28" s="110" t="s">
        <v>41</v>
      </c>
      <c r="B28" s="137">
        <v>10</v>
      </c>
      <c r="C28" s="95">
        <v>19.11</v>
      </c>
      <c r="D28" s="141">
        <v>29636.19</v>
      </c>
      <c r="E28" s="74">
        <v>14</v>
      </c>
      <c r="F28" s="74">
        <v>19.11</v>
      </c>
      <c r="G28" s="85">
        <v>31562.542349999996</v>
      </c>
      <c r="H28" s="74">
        <v>13</v>
      </c>
      <c r="I28" s="74">
        <v>22.72</v>
      </c>
      <c r="J28" s="85">
        <v>17275.14</v>
      </c>
      <c r="K28" s="74">
        <v>12</v>
      </c>
      <c r="L28" s="95">
        <v>22.722</v>
      </c>
      <c r="M28" s="75">
        <v>18324.95</v>
      </c>
      <c r="N28" s="74">
        <v>13</v>
      </c>
      <c r="O28" s="95">
        <v>22.722</v>
      </c>
      <c r="P28" s="75">
        <v>16915.34</v>
      </c>
      <c r="Q28" s="74">
        <v>12</v>
      </c>
      <c r="R28" s="95">
        <v>22.722</v>
      </c>
      <c r="S28" s="123">
        <v>26234.9</v>
      </c>
      <c r="T28" s="80"/>
      <c r="U28" s="77"/>
      <c r="V28" s="77"/>
      <c r="W28" s="77"/>
      <c r="X28" s="80"/>
      <c r="Y28" s="77"/>
      <c r="Z28" s="112"/>
      <c r="AA28" s="77"/>
      <c r="AB28" s="77"/>
      <c r="AC28" s="77"/>
      <c r="AD28" s="77"/>
      <c r="AE28" s="77"/>
      <c r="AF28" s="77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7"/>
      <c r="AT28" s="77"/>
      <c r="AU28" s="77"/>
      <c r="AV28" s="77"/>
      <c r="AW28" s="77"/>
      <c r="AX28" s="77"/>
      <c r="AY28" s="77"/>
      <c r="AZ28" s="77"/>
      <c r="BA28" s="77"/>
    </row>
    <row r="29" spans="1:53" s="40" customFormat="1" ht="14.25">
      <c r="A29" s="110" t="s">
        <v>42</v>
      </c>
      <c r="B29" s="137">
        <v>11</v>
      </c>
      <c r="C29" s="95">
        <v>19.16</v>
      </c>
      <c r="D29" s="141">
        <v>25325.99</v>
      </c>
      <c r="E29" s="74">
        <v>13</v>
      </c>
      <c r="F29" s="74">
        <v>19.16</v>
      </c>
      <c r="G29" s="85">
        <v>26972.179350000002</v>
      </c>
      <c r="H29" s="74">
        <v>12</v>
      </c>
      <c r="I29" s="74">
        <v>19.16</v>
      </c>
      <c r="J29" s="85">
        <v>12754.15</v>
      </c>
      <c r="K29" s="74">
        <v>13</v>
      </c>
      <c r="L29" s="95">
        <v>19.156</v>
      </c>
      <c r="M29" s="75">
        <v>12454.03</v>
      </c>
      <c r="N29" s="74">
        <v>13</v>
      </c>
      <c r="O29" s="95">
        <v>19.156</v>
      </c>
      <c r="P29" s="75">
        <v>12454.03</v>
      </c>
      <c r="Q29" s="74">
        <v>14</v>
      </c>
      <c r="R29" s="95">
        <v>19.156</v>
      </c>
      <c r="S29" s="123">
        <v>15888.6</v>
      </c>
      <c r="T29" s="80"/>
      <c r="U29" s="77"/>
      <c r="V29" s="77"/>
      <c r="W29" s="77"/>
      <c r="X29" s="80"/>
      <c r="Y29" s="77"/>
      <c r="Z29" s="112"/>
      <c r="AA29" s="77"/>
      <c r="AB29" s="77"/>
      <c r="AC29" s="77"/>
      <c r="AD29" s="77"/>
      <c r="AE29" s="77"/>
      <c r="AF29" s="77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7"/>
      <c r="AT29" s="77"/>
      <c r="AU29" s="77"/>
      <c r="AV29" s="77"/>
      <c r="AW29" s="77"/>
      <c r="AX29" s="77"/>
      <c r="AY29" s="77"/>
      <c r="AZ29" s="77"/>
      <c r="BA29" s="77"/>
    </row>
    <row r="30" spans="1:53" s="40" customFormat="1" ht="14.25">
      <c r="A30" s="110" t="s">
        <v>43</v>
      </c>
      <c r="B30" s="137">
        <v>11</v>
      </c>
      <c r="C30" s="95">
        <v>18.83</v>
      </c>
      <c r="D30" s="141">
        <v>30404.08</v>
      </c>
      <c r="E30" s="74">
        <v>11</v>
      </c>
      <c r="F30" s="74">
        <v>18.83</v>
      </c>
      <c r="G30" s="85">
        <v>32380.3452</v>
      </c>
      <c r="H30" s="74">
        <v>10</v>
      </c>
      <c r="I30" s="74">
        <v>18.83</v>
      </c>
      <c r="J30" s="85">
        <v>15787.98</v>
      </c>
      <c r="K30" s="74">
        <v>11</v>
      </c>
      <c r="L30" s="95">
        <v>18.833</v>
      </c>
      <c r="M30" s="75">
        <v>15231.3</v>
      </c>
      <c r="N30" s="74">
        <v>11</v>
      </c>
      <c r="O30" s="95">
        <v>18.833</v>
      </c>
      <c r="P30" s="75">
        <v>15231.3</v>
      </c>
      <c r="Q30" s="74">
        <v>11</v>
      </c>
      <c r="R30" s="95">
        <v>18.833</v>
      </c>
      <c r="S30" s="123">
        <v>22166.2</v>
      </c>
      <c r="T30" s="80"/>
      <c r="U30" s="77"/>
      <c r="V30" s="77"/>
      <c r="W30" s="77"/>
      <c r="X30" s="80"/>
      <c r="Y30" s="77"/>
      <c r="Z30" s="112"/>
      <c r="AA30" s="77"/>
      <c r="AB30" s="77"/>
      <c r="AC30" s="77"/>
      <c r="AD30" s="77"/>
      <c r="AE30" s="77"/>
      <c r="AF30" s="77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7"/>
      <c r="AT30" s="77"/>
      <c r="AU30" s="77"/>
      <c r="AV30" s="77"/>
      <c r="AW30" s="77"/>
      <c r="AX30" s="77"/>
      <c r="AY30" s="77"/>
      <c r="AZ30" s="77"/>
      <c r="BA30" s="77"/>
    </row>
    <row r="31" spans="1:53" s="40" customFormat="1" ht="14.25">
      <c r="A31" s="110" t="s">
        <v>44</v>
      </c>
      <c r="B31" s="137">
        <v>10</v>
      </c>
      <c r="C31" s="95">
        <v>17.06</v>
      </c>
      <c r="D31" s="141">
        <v>21536.97</v>
      </c>
      <c r="E31" s="74">
        <v>8</v>
      </c>
      <c r="F31" s="74">
        <v>17.06</v>
      </c>
      <c r="G31" s="85">
        <v>22936.87305</v>
      </c>
      <c r="H31" s="74">
        <v>8</v>
      </c>
      <c r="I31" s="74">
        <v>16.33</v>
      </c>
      <c r="J31" s="85">
        <v>16325.33</v>
      </c>
      <c r="K31" s="74">
        <v>8</v>
      </c>
      <c r="L31" s="95">
        <v>16.333</v>
      </c>
      <c r="M31" s="75">
        <v>16695.35</v>
      </c>
      <c r="N31" s="74">
        <v>9</v>
      </c>
      <c r="O31" s="95">
        <v>16.333</v>
      </c>
      <c r="P31" s="75">
        <v>14840.31</v>
      </c>
      <c r="Q31" s="74">
        <v>9</v>
      </c>
      <c r="R31" s="95">
        <v>16.333</v>
      </c>
      <c r="S31" s="123">
        <v>18170.5</v>
      </c>
      <c r="T31" s="80"/>
      <c r="U31" s="77"/>
      <c r="V31" s="77"/>
      <c r="W31" s="77"/>
      <c r="X31" s="80"/>
      <c r="Y31" s="77"/>
      <c r="Z31" s="112"/>
      <c r="AA31" s="77"/>
      <c r="AB31" s="77"/>
      <c r="AC31" s="77"/>
      <c r="AD31" s="77"/>
      <c r="AE31" s="77"/>
      <c r="AF31" s="77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7"/>
      <c r="AT31" s="77"/>
      <c r="AU31" s="77"/>
      <c r="AV31" s="77"/>
      <c r="AW31" s="77"/>
      <c r="AX31" s="77"/>
      <c r="AY31" s="77"/>
      <c r="AZ31" s="77"/>
      <c r="BA31" s="77"/>
    </row>
    <row r="32" spans="1:53" s="41" customFormat="1" ht="15" customHeight="1" hidden="1">
      <c r="A32" s="115"/>
      <c r="B32" s="140">
        <v>586</v>
      </c>
      <c r="C32" s="106">
        <v>933.89</v>
      </c>
      <c r="D32" s="141"/>
      <c r="E32" s="106"/>
      <c r="F32" s="106"/>
      <c r="G32" s="107"/>
      <c r="H32" s="106"/>
      <c r="I32" s="106"/>
      <c r="J32" s="107"/>
      <c r="K32" s="106"/>
      <c r="L32" s="106"/>
      <c r="M32" s="117"/>
      <c r="N32" s="106"/>
      <c r="O32" s="106"/>
      <c r="P32" s="117"/>
      <c r="Q32" s="106"/>
      <c r="R32" s="106"/>
      <c r="S32" s="125"/>
      <c r="T32" s="80"/>
      <c r="U32" s="84"/>
      <c r="V32" s="77"/>
      <c r="W32" s="84"/>
      <c r="X32" s="118"/>
      <c r="Y32" s="84"/>
      <c r="Z32" s="119"/>
      <c r="AA32" s="84"/>
      <c r="AB32" s="84"/>
      <c r="AC32" s="84"/>
      <c r="AD32" s="84"/>
      <c r="AE32" s="84"/>
      <c r="AF32" s="84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84"/>
      <c r="AT32" s="84"/>
      <c r="AU32" s="84"/>
      <c r="AV32" s="84"/>
      <c r="AW32" s="84"/>
      <c r="AX32" s="84"/>
      <c r="AY32" s="84"/>
      <c r="AZ32" s="84"/>
      <c r="BA32" s="84"/>
    </row>
    <row r="33" spans="1:53" s="41" customFormat="1" ht="14.25" customHeight="1">
      <c r="A33" s="115" t="s">
        <v>9</v>
      </c>
      <c r="B33" s="140">
        <v>586</v>
      </c>
      <c r="C33" s="106">
        <v>933.89</v>
      </c>
      <c r="D33" s="142">
        <v>23344.05</v>
      </c>
      <c r="E33" s="106">
        <v>0</v>
      </c>
      <c r="F33" s="106">
        <v>0</v>
      </c>
      <c r="G33" s="107">
        <v>24861.413249999998</v>
      </c>
      <c r="H33" s="106">
        <v>0</v>
      </c>
      <c r="I33" s="106">
        <v>0</v>
      </c>
      <c r="J33" s="107">
        <v>13527.3</v>
      </c>
      <c r="K33" s="106">
        <v>280</v>
      </c>
      <c r="L33" s="106">
        <v>405.404</v>
      </c>
      <c r="M33" s="117">
        <v>14277.07</v>
      </c>
      <c r="N33" s="106">
        <v>282</v>
      </c>
      <c r="O33" s="106">
        <v>405.404</v>
      </c>
      <c r="P33" s="117">
        <v>14254.08</v>
      </c>
      <c r="Q33" s="106">
        <v>275</v>
      </c>
      <c r="R33" s="106">
        <v>405.404</v>
      </c>
      <c r="S33" s="125">
        <v>19123.7</v>
      </c>
      <c r="T33" s="126"/>
      <c r="U33" s="84"/>
      <c r="V33" s="84"/>
      <c r="W33" s="84"/>
      <c r="X33" s="118"/>
      <c r="Y33" s="121"/>
      <c r="Z33" s="119"/>
      <c r="AA33" s="84"/>
      <c r="AB33" s="84"/>
      <c r="AC33" s="84"/>
      <c r="AD33" s="84"/>
      <c r="AE33" s="84"/>
      <c r="AF33" s="84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84"/>
      <c r="AT33" s="84"/>
      <c r="AU33" s="84"/>
      <c r="AV33" s="84"/>
      <c r="AW33" s="84"/>
      <c r="AX33" s="84"/>
      <c r="AY33" s="84"/>
      <c r="AZ33" s="84"/>
      <c r="BA33" s="84"/>
    </row>
    <row r="34" spans="1:53" s="10" customFormat="1" ht="30" customHeight="1">
      <c r="A34" s="127"/>
      <c r="B34" s="81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 s="10" customFormat="1" ht="14.25">
      <c r="A35" s="127" t="s">
        <v>51</v>
      </c>
      <c r="B35" s="127"/>
      <c r="C35" s="127"/>
      <c r="D35" s="77" t="s">
        <v>52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 s="10" customFormat="1" ht="14.25">
      <c r="A36" s="127" t="s">
        <v>10</v>
      </c>
      <c r="B36" s="1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 s="10" customFormat="1" ht="14.25">
      <c r="A37" s="80"/>
      <c r="B37" s="12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 s="10" customFormat="1" ht="14.25">
      <c r="A38" s="127" t="s">
        <v>48</v>
      </c>
      <c r="B38" s="12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 s="40" customFormat="1" ht="12.75" customHeight="1">
      <c r="A39" s="76"/>
      <c r="B39" s="130"/>
      <c r="C39" s="70"/>
      <c r="D39" s="77"/>
      <c r="E39" s="77"/>
      <c r="F39" s="70"/>
      <c r="G39" s="70"/>
      <c r="H39" s="70"/>
      <c r="I39" s="77"/>
      <c r="J39" s="77"/>
      <c r="K39" s="77"/>
      <c r="L39" s="77"/>
      <c r="M39" s="77"/>
      <c r="N39" s="77"/>
      <c r="O39" s="77"/>
      <c r="P39" s="77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</row>
    <row r="40" spans="1:53" s="40" customFormat="1" ht="12" customHeight="1" hidden="1">
      <c r="A40" s="76"/>
      <c r="B40" s="130"/>
      <c r="C40" s="70"/>
      <c r="D40" s="86"/>
      <c r="E40" s="130"/>
      <c r="F40" s="130"/>
      <c r="G40" s="86"/>
      <c r="H40" s="130"/>
      <c r="I40" s="130"/>
      <c r="J40" s="86"/>
      <c r="K40" s="130"/>
      <c r="L40" s="96"/>
      <c r="M40" s="130"/>
      <c r="N40" s="77"/>
      <c r="O40" s="70"/>
      <c r="P40" s="70"/>
      <c r="Q40" s="70"/>
      <c r="R40" s="70"/>
      <c r="S40" s="70"/>
      <c r="T40" s="77"/>
      <c r="U40" s="77"/>
      <c r="V40" s="70"/>
      <c r="W40" s="70"/>
      <c r="X40" s="70"/>
      <c r="Y40" s="77"/>
      <c r="Z40" s="77"/>
      <c r="AA40" s="77"/>
      <c r="AB40" s="77"/>
      <c r="AC40" s="77"/>
      <c r="AD40" s="77"/>
      <c r="AE40" s="77"/>
      <c r="AF40" s="77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6"/>
      <c r="AU40" s="76"/>
      <c r="AV40" s="76"/>
      <c r="AW40" s="76"/>
      <c r="AX40" s="76"/>
      <c r="AY40" s="76"/>
      <c r="AZ40" s="76"/>
      <c r="BA40" s="76"/>
    </row>
    <row r="41" spans="1:53" s="40" customFormat="1" ht="14.25" customHeight="1" hidden="1">
      <c r="A41" s="76"/>
      <c r="B41" s="130"/>
      <c r="C41" s="70"/>
      <c r="D41" s="86"/>
      <c r="E41" s="130"/>
      <c r="F41" s="130"/>
      <c r="G41" s="86"/>
      <c r="H41" s="130"/>
      <c r="I41" s="130"/>
      <c r="J41" s="86"/>
      <c r="K41" s="130"/>
      <c r="L41" s="96"/>
      <c r="M41" s="130"/>
      <c r="N41" s="77"/>
      <c r="O41" s="70"/>
      <c r="P41" s="70"/>
      <c r="Q41" s="70"/>
      <c r="R41" s="70"/>
      <c r="S41" s="70"/>
      <c r="T41" s="77"/>
      <c r="U41" s="77"/>
      <c r="V41" s="70"/>
      <c r="W41" s="70"/>
      <c r="X41" s="70"/>
      <c r="Y41" s="77"/>
      <c r="Z41" s="77"/>
      <c r="AA41" s="77"/>
      <c r="AB41" s="77"/>
      <c r="AC41" s="77"/>
      <c r="AD41" s="77"/>
      <c r="AE41" s="77"/>
      <c r="AF41" s="77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6"/>
      <c r="AU41" s="76"/>
      <c r="AV41" s="76"/>
      <c r="AW41" s="76"/>
      <c r="AX41" s="76"/>
      <c r="AY41" s="76"/>
      <c r="AZ41" s="76"/>
      <c r="BA41" s="76"/>
    </row>
    <row r="42" spans="1:53" s="42" customFormat="1" ht="40.5" customHeight="1">
      <c r="A42" s="136">
        <v>41610</v>
      </c>
      <c r="B42" s="130" t="s">
        <v>54</v>
      </c>
      <c r="C42" s="134" t="s">
        <v>55</v>
      </c>
      <c r="D42" s="135" t="s">
        <v>56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</row>
    <row r="43" spans="1:53" s="40" customFormat="1" ht="14.25">
      <c r="A43" s="76"/>
      <c r="B43" s="130"/>
      <c r="C43" s="70"/>
      <c r="D43" s="86"/>
      <c r="E43" s="130"/>
      <c r="F43" s="130"/>
      <c r="G43" s="86"/>
      <c r="H43" s="130"/>
      <c r="I43" s="130"/>
      <c r="J43" s="86"/>
      <c r="K43" s="130"/>
      <c r="L43" s="96"/>
      <c r="M43" s="130"/>
      <c r="N43" s="77"/>
      <c r="O43" s="70"/>
      <c r="P43" s="70"/>
      <c r="Q43" s="70"/>
      <c r="R43" s="70"/>
      <c r="S43" s="70"/>
      <c r="T43" s="77"/>
      <c r="U43" s="77"/>
      <c r="V43" s="70"/>
      <c r="W43" s="70"/>
      <c r="X43" s="70"/>
      <c r="Y43" s="77"/>
      <c r="Z43" s="77"/>
      <c r="AA43" s="77"/>
      <c r="AB43" s="77"/>
      <c r="AC43" s="77"/>
      <c r="AD43" s="77"/>
      <c r="AE43" s="77"/>
      <c r="AF43" s="77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6"/>
      <c r="AU43" s="76"/>
      <c r="AV43" s="76"/>
      <c r="AW43" s="76"/>
      <c r="AX43" s="76"/>
      <c r="AY43" s="76"/>
      <c r="AZ43" s="76"/>
      <c r="BA43" s="76"/>
    </row>
    <row r="44" spans="1:53" s="40" customFormat="1" ht="14.25">
      <c r="A44" s="76"/>
      <c r="B44" s="130"/>
      <c r="C44" s="70"/>
      <c r="D44" s="86"/>
      <c r="E44" s="130"/>
      <c r="F44" s="130"/>
      <c r="G44" s="86"/>
      <c r="H44" s="130"/>
      <c r="I44" s="130"/>
      <c r="J44" s="86"/>
      <c r="K44" s="130"/>
      <c r="L44" s="96"/>
      <c r="M44" s="130"/>
      <c r="N44" s="77"/>
      <c r="O44" s="70"/>
      <c r="P44" s="70"/>
      <c r="Q44" s="70"/>
      <c r="R44" s="70"/>
      <c r="S44" s="70"/>
      <c r="T44" s="77"/>
      <c r="U44" s="77"/>
      <c r="V44" s="70"/>
      <c r="W44" s="70"/>
      <c r="X44" s="70"/>
      <c r="Y44" s="77"/>
      <c r="Z44" s="77"/>
      <c r="AA44" s="77"/>
      <c r="AB44" s="77"/>
      <c r="AC44" s="77"/>
      <c r="AD44" s="77"/>
      <c r="AE44" s="77"/>
      <c r="AF44" s="77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6"/>
      <c r="AU44" s="76"/>
      <c r="AV44" s="76"/>
      <c r="AW44" s="76"/>
      <c r="AX44" s="76"/>
      <c r="AY44" s="76"/>
      <c r="AZ44" s="76"/>
      <c r="BA44" s="76"/>
    </row>
    <row r="45" spans="1:53" s="40" customFormat="1" ht="14.25">
      <c r="A45" s="76"/>
      <c r="B45" s="130"/>
      <c r="C45" s="70"/>
      <c r="D45" s="86"/>
      <c r="E45" s="130"/>
      <c r="F45" s="130"/>
      <c r="G45" s="86"/>
      <c r="H45" s="130"/>
      <c r="I45" s="130"/>
      <c r="J45" s="86"/>
      <c r="K45" s="130"/>
      <c r="L45" s="96"/>
      <c r="M45" s="130"/>
      <c r="N45" s="77"/>
      <c r="O45" s="70"/>
      <c r="P45" s="70"/>
      <c r="Q45" s="70"/>
      <c r="R45" s="70"/>
      <c r="S45" s="70"/>
      <c r="T45" s="77"/>
      <c r="U45" s="77"/>
      <c r="V45" s="70"/>
      <c r="W45" s="70"/>
      <c r="X45" s="70"/>
      <c r="Y45" s="77"/>
      <c r="Z45" s="77"/>
      <c r="AA45" s="77"/>
      <c r="AB45" s="77"/>
      <c r="AC45" s="77"/>
      <c r="AD45" s="77"/>
      <c r="AE45" s="77"/>
      <c r="AF45" s="77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6"/>
      <c r="AU45" s="76"/>
      <c r="AV45" s="76"/>
      <c r="AW45" s="76"/>
      <c r="AX45" s="76"/>
      <c r="AY45" s="76"/>
      <c r="AZ45" s="76"/>
      <c r="BA45" s="76"/>
    </row>
    <row r="46" spans="1:53" s="40" customFormat="1" ht="14.25">
      <c r="A46" s="76"/>
      <c r="B46" s="130"/>
      <c r="C46" s="70"/>
      <c r="D46" s="86"/>
      <c r="E46" s="130"/>
      <c r="F46" s="130"/>
      <c r="G46" s="86"/>
      <c r="H46" s="130"/>
      <c r="I46" s="130"/>
      <c r="J46" s="86"/>
      <c r="K46" s="130"/>
      <c r="L46" s="96"/>
      <c r="M46" s="130"/>
      <c r="N46" s="77"/>
      <c r="O46" s="70"/>
      <c r="P46" s="70"/>
      <c r="Q46" s="70"/>
      <c r="R46" s="70"/>
      <c r="S46" s="70"/>
      <c r="T46" s="77"/>
      <c r="U46" s="77"/>
      <c r="V46" s="70"/>
      <c r="W46" s="70"/>
      <c r="X46" s="70"/>
      <c r="Y46" s="77"/>
      <c r="Z46" s="77"/>
      <c r="AA46" s="77"/>
      <c r="AB46" s="77"/>
      <c r="AC46" s="77"/>
      <c r="AD46" s="77"/>
      <c r="AE46" s="77"/>
      <c r="AF46" s="77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6"/>
      <c r="AU46" s="76"/>
      <c r="AV46" s="76"/>
      <c r="AW46" s="76"/>
      <c r="AX46" s="76"/>
      <c r="AY46" s="76"/>
      <c r="AZ46" s="76"/>
      <c r="BA46" s="76"/>
    </row>
    <row r="47" spans="1:53" s="40" customFormat="1" ht="14.25">
      <c r="A47" s="76"/>
      <c r="B47" s="130"/>
      <c r="C47" s="70"/>
      <c r="D47" s="86"/>
      <c r="E47" s="130"/>
      <c r="F47" s="130"/>
      <c r="G47" s="86"/>
      <c r="H47" s="130"/>
      <c r="I47" s="130"/>
      <c r="J47" s="86"/>
      <c r="K47" s="130"/>
      <c r="L47" s="96"/>
      <c r="M47" s="130"/>
      <c r="N47" s="77"/>
      <c r="O47" s="70"/>
      <c r="P47" s="70"/>
      <c r="Q47" s="70"/>
      <c r="R47" s="70"/>
      <c r="S47" s="70"/>
      <c r="T47" s="77"/>
      <c r="U47" s="77"/>
      <c r="V47" s="70"/>
      <c r="W47" s="70"/>
      <c r="X47" s="70"/>
      <c r="Y47" s="77"/>
      <c r="Z47" s="77"/>
      <c r="AA47" s="77"/>
      <c r="AB47" s="77"/>
      <c r="AC47" s="77"/>
      <c r="AD47" s="77"/>
      <c r="AE47" s="77"/>
      <c r="AF47" s="77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6"/>
      <c r="AU47" s="76"/>
      <c r="AV47" s="76"/>
      <c r="AW47" s="76"/>
      <c r="AX47" s="76"/>
      <c r="AY47" s="76"/>
      <c r="AZ47" s="76"/>
      <c r="BA47" s="76"/>
    </row>
    <row r="48" spans="1:53" s="40" customFormat="1" ht="14.25">
      <c r="A48" s="76"/>
      <c r="B48" s="130"/>
      <c r="C48" s="70"/>
      <c r="D48" s="86"/>
      <c r="E48" s="130"/>
      <c r="F48" s="130"/>
      <c r="G48" s="86"/>
      <c r="H48" s="130"/>
      <c r="I48" s="130"/>
      <c r="J48" s="86"/>
      <c r="K48" s="130"/>
      <c r="L48" s="96"/>
      <c r="M48" s="130"/>
      <c r="N48" s="77"/>
      <c r="O48" s="70"/>
      <c r="P48" s="70"/>
      <c r="Q48" s="70"/>
      <c r="R48" s="70"/>
      <c r="S48" s="70"/>
      <c r="T48" s="77"/>
      <c r="U48" s="77"/>
      <c r="V48" s="70"/>
      <c r="W48" s="70"/>
      <c r="X48" s="70"/>
      <c r="Y48" s="77"/>
      <c r="Z48" s="77"/>
      <c r="AA48" s="77"/>
      <c r="AB48" s="77"/>
      <c r="AC48" s="77"/>
      <c r="AD48" s="77"/>
      <c r="AE48" s="77"/>
      <c r="AF48" s="77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6"/>
      <c r="AU48" s="76"/>
      <c r="AV48" s="76"/>
      <c r="AW48" s="76"/>
      <c r="AX48" s="76"/>
      <c r="AY48" s="76"/>
      <c r="AZ48" s="76"/>
      <c r="BA48" s="76"/>
    </row>
    <row r="49" spans="2:45" s="40" customFormat="1" ht="14.25">
      <c r="B49" s="130"/>
      <c r="C49" s="70"/>
      <c r="D49" s="86"/>
      <c r="E49" s="130"/>
      <c r="F49" s="130"/>
      <c r="G49" s="86"/>
      <c r="H49" s="130"/>
      <c r="I49" s="130"/>
      <c r="J49" s="86"/>
      <c r="K49" s="130"/>
      <c r="L49" s="96"/>
      <c r="M49" s="130"/>
      <c r="N49" s="77"/>
      <c r="O49" s="70"/>
      <c r="P49" s="70"/>
      <c r="Q49" s="70"/>
      <c r="R49" s="70"/>
      <c r="S49" s="70"/>
      <c r="T49" s="77"/>
      <c r="U49" s="77"/>
      <c r="V49" s="70"/>
      <c r="W49" s="70"/>
      <c r="X49" s="70"/>
      <c r="Y49" s="77"/>
      <c r="Z49" s="77"/>
      <c r="AA49" s="77"/>
      <c r="AB49" s="77"/>
      <c r="AC49" s="77"/>
      <c r="AD49" s="77"/>
      <c r="AE49" s="77"/>
      <c r="AF49" s="77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s="39" customFormat="1" ht="14.25">
      <c r="B50" s="130"/>
      <c r="C50" s="70"/>
      <c r="D50" s="86"/>
      <c r="E50" s="130"/>
      <c r="F50" s="130"/>
      <c r="G50" s="86"/>
      <c r="H50" s="130"/>
      <c r="I50" s="130"/>
      <c r="J50" s="86"/>
      <c r="K50" s="130"/>
      <c r="L50" s="96"/>
      <c r="M50" s="130"/>
      <c r="N50" s="77"/>
      <c r="O50" s="70"/>
      <c r="P50" s="70"/>
      <c r="Q50" s="70"/>
      <c r="R50" s="70"/>
      <c r="S50" s="70"/>
      <c r="T50" s="77"/>
      <c r="U50" s="77"/>
      <c r="V50" s="70"/>
      <c r="W50" s="70"/>
      <c r="X50" s="70"/>
      <c r="Y50" s="77"/>
      <c r="Z50" s="77"/>
      <c r="AA50" s="77"/>
      <c r="AB50" s="77"/>
      <c r="AC50" s="77"/>
      <c r="AD50" s="77"/>
      <c r="AE50" s="77"/>
      <c r="AF50" s="77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s="39" customFormat="1" ht="14.25">
      <c r="B51" s="130"/>
      <c r="C51" s="70"/>
      <c r="D51" s="86"/>
      <c r="E51" s="130"/>
      <c r="F51" s="130"/>
      <c r="G51" s="86"/>
      <c r="H51" s="130"/>
      <c r="I51" s="130"/>
      <c r="J51" s="86"/>
      <c r="K51" s="130"/>
      <c r="L51" s="96"/>
      <c r="M51" s="130"/>
      <c r="N51" s="77"/>
      <c r="O51" s="70"/>
      <c r="P51" s="70"/>
      <c r="Q51" s="70"/>
      <c r="R51" s="70"/>
      <c r="S51" s="70"/>
      <c r="T51" s="77"/>
      <c r="U51" s="77"/>
      <c r="V51" s="70"/>
      <c r="W51" s="70"/>
      <c r="X51" s="70"/>
      <c r="Y51" s="77"/>
      <c r="Z51" s="77"/>
      <c r="AA51" s="77"/>
      <c r="AB51" s="77"/>
      <c r="AC51" s="77"/>
      <c r="AD51" s="77"/>
      <c r="AE51" s="77"/>
      <c r="AF51" s="77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s="39" customFormat="1" ht="14.25">
      <c r="B52" s="130"/>
      <c r="C52" s="70"/>
      <c r="D52" s="86"/>
      <c r="E52" s="130"/>
      <c r="F52" s="130"/>
      <c r="G52" s="86"/>
      <c r="H52" s="130"/>
      <c r="I52" s="130"/>
      <c r="J52" s="86"/>
      <c r="K52" s="130"/>
      <c r="L52" s="96"/>
      <c r="M52" s="130"/>
      <c r="N52" s="77"/>
      <c r="O52" s="70"/>
      <c r="P52" s="70"/>
      <c r="Q52" s="70"/>
      <c r="R52" s="70"/>
      <c r="S52" s="70"/>
      <c r="T52" s="77"/>
      <c r="U52" s="77"/>
      <c r="V52" s="70"/>
      <c r="W52" s="70"/>
      <c r="X52" s="70"/>
      <c r="Y52" s="77"/>
      <c r="Z52" s="77"/>
      <c r="AA52" s="77"/>
      <c r="AB52" s="77"/>
      <c r="AC52" s="77"/>
      <c r="AD52" s="77"/>
      <c r="AE52" s="77"/>
      <c r="AF52" s="77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</row>
    <row r="53" spans="2:45" s="39" customFormat="1" ht="14.25">
      <c r="B53" s="130"/>
      <c r="C53" s="70"/>
      <c r="D53" s="86"/>
      <c r="E53" s="130"/>
      <c r="F53" s="130"/>
      <c r="G53" s="86"/>
      <c r="H53" s="130"/>
      <c r="I53" s="130"/>
      <c r="J53" s="86"/>
      <c r="K53" s="130"/>
      <c r="L53" s="96"/>
      <c r="M53" s="130"/>
      <c r="N53" s="77"/>
      <c r="O53" s="70"/>
      <c r="P53" s="70"/>
      <c r="Q53" s="70"/>
      <c r="R53" s="70"/>
      <c r="S53" s="70"/>
      <c r="T53" s="77"/>
      <c r="U53" s="77"/>
      <c r="V53" s="70"/>
      <c r="W53" s="70"/>
      <c r="X53" s="70"/>
      <c r="Y53" s="77"/>
      <c r="Z53" s="77"/>
      <c r="AA53" s="77"/>
      <c r="AB53" s="77"/>
      <c r="AC53" s="77"/>
      <c r="AD53" s="77"/>
      <c r="AE53" s="77"/>
      <c r="AF53" s="77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</row>
    <row r="54" spans="2:45" s="39" customFormat="1" ht="14.25">
      <c r="B54" s="130"/>
      <c r="C54" s="70"/>
      <c r="D54" s="86"/>
      <c r="E54" s="130"/>
      <c r="F54" s="130"/>
      <c r="G54" s="86"/>
      <c r="H54" s="130"/>
      <c r="I54" s="130"/>
      <c r="J54" s="86"/>
      <c r="K54" s="130"/>
      <c r="L54" s="96"/>
      <c r="M54" s="130"/>
      <c r="N54" s="77"/>
      <c r="O54" s="70"/>
      <c r="P54" s="70"/>
      <c r="Q54" s="70"/>
      <c r="R54" s="70"/>
      <c r="S54" s="70"/>
      <c r="T54" s="77"/>
      <c r="U54" s="77"/>
      <c r="V54" s="70"/>
      <c r="W54" s="70"/>
      <c r="X54" s="70"/>
      <c r="Y54" s="77"/>
      <c r="Z54" s="77"/>
      <c r="AA54" s="77"/>
      <c r="AB54" s="77"/>
      <c r="AC54" s="77"/>
      <c r="AD54" s="77"/>
      <c r="AE54" s="77"/>
      <c r="AF54" s="77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</row>
    <row r="55" spans="2:45" s="39" customFormat="1" ht="14.25">
      <c r="B55" s="130"/>
      <c r="C55" s="70"/>
      <c r="D55" s="86"/>
      <c r="E55" s="130"/>
      <c r="F55" s="130"/>
      <c r="G55" s="86"/>
      <c r="H55" s="130"/>
      <c r="I55" s="130"/>
      <c r="J55" s="86"/>
      <c r="K55" s="130"/>
      <c r="L55" s="96"/>
      <c r="M55" s="130"/>
      <c r="N55" s="77"/>
      <c r="O55" s="70"/>
      <c r="P55" s="70"/>
      <c r="Q55" s="70"/>
      <c r="R55" s="70"/>
      <c r="S55" s="70"/>
      <c r="T55" s="77"/>
      <c r="U55" s="77"/>
      <c r="V55" s="70"/>
      <c r="W55" s="70"/>
      <c r="X55" s="70"/>
      <c r="Y55" s="77"/>
      <c r="Z55" s="77"/>
      <c r="AA55" s="77"/>
      <c r="AB55" s="77"/>
      <c r="AC55" s="77"/>
      <c r="AD55" s="77"/>
      <c r="AE55" s="77"/>
      <c r="AF55" s="77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</row>
    <row r="56" spans="2:45" s="39" customFormat="1" ht="14.25">
      <c r="B56" s="130"/>
      <c r="C56" s="70"/>
      <c r="D56" s="86"/>
      <c r="E56" s="130"/>
      <c r="F56" s="130"/>
      <c r="G56" s="86"/>
      <c r="H56" s="130"/>
      <c r="I56" s="130"/>
      <c r="J56" s="86"/>
      <c r="K56" s="130"/>
      <c r="L56" s="96"/>
      <c r="M56" s="130"/>
      <c r="N56" s="77"/>
      <c r="O56" s="70"/>
      <c r="P56" s="70"/>
      <c r="Q56" s="70"/>
      <c r="R56" s="70"/>
      <c r="S56" s="70"/>
      <c r="T56" s="77"/>
      <c r="U56" s="77"/>
      <c r="V56" s="70"/>
      <c r="W56" s="70"/>
      <c r="X56" s="70"/>
      <c r="Y56" s="77"/>
      <c r="Z56" s="77"/>
      <c r="AA56" s="77"/>
      <c r="AB56" s="77"/>
      <c r="AC56" s="77"/>
      <c r="AD56" s="77"/>
      <c r="AE56" s="77"/>
      <c r="AF56" s="77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</row>
    <row r="57" spans="2:45" s="39" customFormat="1" ht="14.25">
      <c r="B57" s="130"/>
      <c r="C57" s="70"/>
      <c r="D57" s="86"/>
      <c r="E57" s="130"/>
      <c r="F57" s="130"/>
      <c r="G57" s="86"/>
      <c r="H57" s="130"/>
      <c r="I57" s="130"/>
      <c r="J57" s="86"/>
      <c r="K57" s="130"/>
      <c r="L57" s="96"/>
      <c r="M57" s="130"/>
      <c r="N57" s="77"/>
      <c r="O57" s="70"/>
      <c r="P57" s="70"/>
      <c r="Q57" s="70"/>
      <c r="R57" s="70"/>
      <c r="S57" s="70"/>
      <c r="T57" s="77"/>
      <c r="U57" s="77"/>
      <c r="V57" s="70"/>
      <c r="W57" s="70"/>
      <c r="X57" s="70"/>
      <c r="Y57" s="77"/>
      <c r="Z57" s="77"/>
      <c r="AA57" s="77"/>
      <c r="AB57" s="77"/>
      <c r="AC57" s="77"/>
      <c r="AD57" s="77"/>
      <c r="AE57" s="77"/>
      <c r="AF57" s="77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</row>
    <row r="58" spans="2:45" s="39" customFormat="1" ht="14.25">
      <c r="B58" s="130"/>
      <c r="C58" s="70"/>
      <c r="D58" s="86"/>
      <c r="E58" s="130"/>
      <c r="F58" s="130"/>
      <c r="G58" s="86"/>
      <c r="H58" s="130"/>
      <c r="I58" s="130"/>
      <c r="J58" s="86"/>
      <c r="K58" s="130"/>
      <c r="L58" s="96"/>
      <c r="M58" s="130"/>
      <c r="N58" s="77"/>
      <c r="O58" s="70"/>
      <c r="P58" s="70"/>
      <c r="Q58" s="70"/>
      <c r="R58" s="70"/>
      <c r="S58" s="70"/>
      <c r="T58" s="77"/>
      <c r="U58" s="77"/>
      <c r="V58" s="70"/>
      <c r="W58" s="70"/>
      <c r="X58" s="70"/>
      <c r="Y58" s="77"/>
      <c r="Z58" s="77"/>
      <c r="AA58" s="77"/>
      <c r="AB58" s="77"/>
      <c r="AC58" s="77"/>
      <c r="AD58" s="77"/>
      <c r="AE58" s="77"/>
      <c r="AF58" s="77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</row>
    <row r="59" spans="2:45" s="39" customFormat="1" ht="14.25">
      <c r="B59" s="130"/>
      <c r="C59" s="70"/>
      <c r="D59" s="86"/>
      <c r="E59" s="130"/>
      <c r="F59" s="130"/>
      <c r="G59" s="86"/>
      <c r="H59" s="130"/>
      <c r="I59" s="130"/>
      <c r="J59" s="86"/>
      <c r="K59" s="130"/>
      <c r="L59" s="96"/>
      <c r="M59" s="130"/>
      <c r="N59" s="77"/>
      <c r="O59" s="70"/>
      <c r="P59" s="70"/>
      <c r="Q59" s="70"/>
      <c r="R59" s="70"/>
      <c r="S59" s="70"/>
      <c r="T59" s="77"/>
      <c r="U59" s="77"/>
      <c r="V59" s="70"/>
      <c r="W59" s="70"/>
      <c r="X59" s="70"/>
      <c r="Y59" s="77"/>
      <c r="Z59" s="77"/>
      <c r="AA59" s="77"/>
      <c r="AB59" s="77"/>
      <c r="AC59" s="77"/>
      <c r="AD59" s="77"/>
      <c r="AE59" s="77"/>
      <c r="AF59" s="77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</row>
    <row r="60" spans="2:45" s="39" customFormat="1" ht="14.25">
      <c r="B60" s="130"/>
      <c r="C60" s="70"/>
      <c r="D60" s="86"/>
      <c r="E60" s="130"/>
      <c r="F60" s="130"/>
      <c r="G60" s="86"/>
      <c r="H60" s="130"/>
      <c r="I60" s="130"/>
      <c r="J60" s="86"/>
      <c r="K60" s="130"/>
      <c r="L60" s="96"/>
      <c r="M60" s="130"/>
      <c r="N60" s="77"/>
      <c r="O60" s="70"/>
      <c r="P60" s="70"/>
      <c r="Q60" s="70"/>
      <c r="R60" s="70"/>
      <c r="S60" s="70"/>
      <c r="T60" s="77"/>
      <c r="U60" s="77"/>
      <c r="V60" s="70"/>
      <c r="W60" s="70"/>
      <c r="X60" s="70"/>
      <c r="Y60" s="77"/>
      <c r="Z60" s="77"/>
      <c r="AA60" s="77"/>
      <c r="AB60" s="77"/>
      <c r="AC60" s="77"/>
      <c r="AD60" s="77"/>
      <c r="AE60" s="77"/>
      <c r="AF60" s="77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</row>
    <row r="61" spans="2:45" s="39" customFormat="1" ht="14.25">
      <c r="B61" s="130"/>
      <c r="C61" s="70"/>
      <c r="D61" s="86"/>
      <c r="E61" s="130"/>
      <c r="F61" s="130"/>
      <c r="G61" s="86"/>
      <c r="H61" s="130"/>
      <c r="I61" s="130"/>
      <c r="J61" s="86"/>
      <c r="K61" s="130"/>
      <c r="L61" s="96"/>
      <c r="M61" s="130"/>
      <c r="N61" s="77"/>
      <c r="O61" s="70"/>
      <c r="P61" s="70"/>
      <c r="Q61" s="70"/>
      <c r="R61" s="70"/>
      <c r="S61" s="70"/>
      <c r="T61" s="77"/>
      <c r="U61" s="77"/>
      <c r="V61" s="70"/>
      <c r="W61" s="70"/>
      <c r="X61" s="70"/>
      <c r="Y61" s="77"/>
      <c r="Z61" s="77"/>
      <c r="AA61" s="77"/>
      <c r="AB61" s="77"/>
      <c r="AC61" s="77"/>
      <c r="AD61" s="77"/>
      <c r="AE61" s="77"/>
      <c r="AF61" s="77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</row>
    <row r="62" spans="2:45" s="39" customFormat="1" ht="14.25">
      <c r="B62" s="130"/>
      <c r="C62" s="70"/>
      <c r="D62" s="86"/>
      <c r="E62" s="130"/>
      <c r="F62" s="130"/>
      <c r="G62" s="86"/>
      <c r="H62" s="130"/>
      <c r="I62" s="130"/>
      <c r="J62" s="86"/>
      <c r="K62" s="130"/>
      <c r="L62" s="96"/>
      <c r="M62" s="130"/>
      <c r="N62" s="77"/>
      <c r="O62" s="70"/>
      <c r="P62" s="70"/>
      <c r="Q62" s="70"/>
      <c r="R62" s="70"/>
      <c r="S62" s="70"/>
      <c r="T62" s="77"/>
      <c r="U62" s="77"/>
      <c r="V62" s="70"/>
      <c r="W62" s="70"/>
      <c r="X62" s="70"/>
      <c r="Y62" s="77"/>
      <c r="Z62" s="77"/>
      <c r="AA62" s="77"/>
      <c r="AB62" s="77"/>
      <c r="AC62" s="77"/>
      <c r="AD62" s="77"/>
      <c r="AE62" s="77"/>
      <c r="AF62" s="77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</row>
    <row r="63" spans="2:45" s="39" customFormat="1" ht="14.25">
      <c r="B63" s="130"/>
      <c r="C63" s="70"/>
      <c r="D63" s="86"/>
      <c r="E63" s="130"/>
      <c r="F63" s="130"/>
      <c r="G63" s="86"/>
      <c r="H63" s="130"/>
      <c r="I63" s="130"/>
      <c r="J63" s="86"/>
      <c r="K63" s="130"/>
      <c r="L63" s="96"/>
      <c r="M63" s="130"/>
      <c r="N63" s="77"/>
      <c r="O63" s="70"/>
      <c r="P63" s="70"/>
      <c r="Q63" s="70"/>
      <c r="R63" s="70"/>
      <c r="S63" s="70"/>
      <c r="T63" s="77"/>
      <c r="U63" s="77"/>
      <c r="V63" s="70"/>
      <c r="W63" s="70"/>
      <c r="X63" s="70"/>
      <c r="Y63" s="77"/>
      <c r="Z63" s="77"/>
      <c r="AA63" s="77"/>
      <c r="AB63" s="77"/>
      <c r="AC63" s="77"/>
      <c r="AD63" s="77"/>
      <c r="AE63" s="77"/>
      <c r="AF63" s="77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</row>
    <row r="64" spans="2:45" s="39" customFormat="1" ht="14.25">
      <c r="B64" s="130"/>
      <c r="C64" s="70"/>
      <c r="D64" s="86"/>
      <c r="E64" s="130"/>
      <c r="F64" s="130"/>
      <c r="G64" s="86"/>
      <c r="H64" s="130"/>
      <c r="I64" s="130"/>
      <c r="J64" s="86"/>
      <c r="K64" s="130"/>
      <c r="L64" s="96"/>
      <c r="M64" s="130"/>
      <c r="N64" s="77"/>
      <c r="O64" s="70"/>
      <c r="P64" s="70"/>
      <c r="Q64" s="70"/>
      <c r="R64" s="70"/>
      <c r="S64" s="70"/>
      <c r="T64" s="77"/>
      <c r="U64" s="77"/>
      <c r="V64" s="70"/>
      <c r="W64" s="70"/>
      <c r="X64" s="70"/>
      <c r="Y64" s="77"/>
      <c r="Z64" s="77"/>
      <c r="AA64" s="77"/>
      <c r="AB64" s="77"/>
      <c r="AC64" s="77"/>
      <c r="AD64" s="77"/>
      <c r="AE64" s="77"/>
      <c r="AF64" s="77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</row>
    <row r="65" spans="2:52" s="39" customFormat="1" ht="14.25">
      <c r="B65" s="130"/>
      <c r="C65" s="70"/>
      <c r="D65" s="86"/>
      <c r="E65" s="130"/>
      <c r="F65" s="130"/>
      <c r="G65" s="86"/>
      <c r="H65" s="130"/>
      <c r="I65" s="130"/>
      <c r="J65" s="86"/>
      <c r="K65" s="130"/>
      <c r="L65" s="96"/>
      <c r="M65" s="130"/>
      <c r="N65" s="77"/>
      <c r="O65" s="70"/>
      <c r="P65" s="70"/>
      <c r="Q65" s="70"/>
      <c r="R65" s="70"/>
      <c r="S65" s="70"/>
      <c r="T65" s="77"/>
      <c r="U65" s="77"/>
      <c r="V65" s="70"/>
      <c r="W65" s="70"/>
      <c r="X65" s="70"/>
      <c r="Y65" s="77"/>
      <c r="Z65" s="77"/>
      <c r="AA65" s="77"/>
      <c r="AB65" s="77"/>
      <c r="AC65" s="77"/>
      <c r="AD65" s="77"/>
      <c r="AE65" s="77"/>
      <c r="AF65" s="77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</row>
    <row r="66" spans="2:52" s="40" customFormat="1" ht="14.25">
      <c r="B66" s="130"/>
      <c r="C66" s="70"/>
      <c r="D66" s="86"/>
      <c r="E66" s="130"/>
      <c r="F66" s="130"/>
      <c r="G66" s="86"/>
      <c r="H66" s="130"/>
      <c r="I66" s="130"/>
      <c r="J66" s="86"/>
      <c r="K66" s="130"/>
      <c r="L66" s="96"/>
      <c r="M66" s="130"/>
      <c r="N66" s="77"/>
      <c r="O66" s="70"/>
      <c r="P66" s="70"/>
      <c r="Q66" s="70"/>
      <c r="R66" s="70"/>
      <c r="S66" s="70"/>
      <c r="T66" s="77"/>
      <c r="U66" s="77"/>
      <c r="V66" s="70"/>
      <c r="W66" s="70"/>
      <c r="X66" s="70"/>
      <c r="Y66" s="77"/>
      <c r="Z66" s="77"/>
      <c r="AA66" s="77"/>
      <c r="AB66" s="77"/>
      <c r="AC66" s="77"/>
      <c r="AD66" s="77"/>
      <c r="AE66" s="77"/>
      <c r="AF66" s="77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6"/>
      <c r="AU66" s="76"/>
      <c r="AV66" s="76"/>
      <c r="AW66" s="76"/>
      <c r="AX66" s="76"/>
      <c r="AY66" s="76"/>
      <c r="AZ66" s="76"/>
    </row>
    <row r="67" spans="2:52" s="40" customFormat="1" ht="14.25">
      <c r="B67" s="130"/>
      <c r="C67" s="70"/>
      <c r="D67" s="86"/>
      <c r="E67" s="130"/>
      <c r="F67" s="130"/>
      <c r="G67" s="86"/>
      <c r="H67" s="130"/>
      <c r="I67" s="130"/>
      <c r="J67" s="86"/>
      <c r="K67" s="130"/>
      <c r="L67" s="96"/>
      <c r="M67" s="130"/>
      <c r="N67" s="77"/>
      <c r="O67" s="70"/>
      <c r="P67" s="70"/>
      <c r="Q67" s="70"/>
      <c r="R67" s="70"/>
      <c r="S67" s="70"/>
      <c r="T67" s="77"/>
      <c r="U67" s="77"/>
      <c r="V67" s="70"/>
      <c r="W67" s="70"/>
      <c r="X67" s="70"/>
      <c r="Y67" s="77"/>
      <c r="Z67" s="77"/>
      <c r="AA67" s="77"/>
      <c r="AB67" s="77"/>
      <c r="AC67" s="77"/>
      <c r="AD67" s="77"/>
      <c r="AE67" s="77"/>
      <c r="AF67" s="77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6"/>
      <c r="AU67" s="76"/>
      <c r="AV67" s="76"/>
      <c r="AW67" s="76"/>
      <c r="AX67" s="76"/>
      <c r="AY67" s="76"/>
      <c r="AZ67" s="76"/>
    </row>
    <row r="68" spans="2:52" s="40" customFormat="1" ht="14.25">
      <c r="B68" s="130"/>
      <c r="C68" s="70"/>
      <c r="D68" s="86"/>
      <c r="E68" s="130"/>
      <c r="F68" s="130"/>
      <c r="G68" s="86"/>
      <c r="H68" s="130"/>
      <c r="I68" s="130"/>
      <c r="J68" s="86"/>
      <c r="K68" s="130"/>
      <c r="L68" s="96"/>
      <c r="M68" s="130"/>
      <c r="N68" s="77"/>
      <c r="O68" s="70"/>
      <c r="P68" s="70"/>
      <c r="Q68" s="70"/>
      <c r="R68" s="70"/>
      <c r="S68" s="70"/>
      <c r="T68" s="77"/>
      <c r="U68" s="77"/>
      <c r="V68" s="70"/>
      <c r="W68" s="70"/>
      <c r="X68" s="70"/>
      <c r="Y68" s="77"/>
      <c r="Z68" s="77"/>
      <c r="AA68" s="77"/>
      <c r="AB68" s="77"/>
      <c r="AC68" s="77"/>
      <c r="AD68" s="77"/>
      <c r="AE68" s="77"/>
      <c r="AF68" s="77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6"/>
      <c r="AU68" s="76"/>
      <c r="AV68" s="76"/>
      <c r="AW68" s="76"/>
      <c r="AX68" s="76"/>
      <c r="AY68" s="76"/>
      <c r="AZ68" s="76"/>
    </row>
    <row r="69" spans="2:52" s="40" customFormat="1" ht="14.25">
      <c r="B69" s="130"/>
      <c r="C69" s="70"/>
      <c r="D69" s="86"/>
      <c r="E69" s="130"/>
      <c r="F69" s="130"/>
      <c r="G69" s="86"/>
      <c r="H69" s="130"/>
      <c r="I69" s="130"/>
      <c r="J69" s="86"/>
      <c r="K69" s="130"/>
      <c r="L69" s="96"/>
      <c r="M69" s="130"/>
      <c r="N69" s="77"/>
      <c r="O69" s="70"/>
      <c r="P69" s="70"/>
      <c r="Q69" s="70"/>
      <c r="R69" s="70"/>
      <c r="S69" s="70"/>
      <c r="T69" s="77"/>
      <c r="U69" s="77"/>
      <c r="V69" s="70"/>
      <c r="W69" s="70"/>
      <c r="X69" s="70"/>
      <c r="Y69" s="77"/>
      <c r="Z69" s="77"/>
      <c r="AA69" s="77"/>
      <c r="AB69" s="77"/>
      <c r="AC69" s="77"/>
      <c r="AD69" s="77"/>
      <c r="AE69" s="77"/>
      <c r="AF69" s="77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6"/>
      <c r="AU69" s="76"/>
      <c r="AV69" s="76"/>
      <c r="AW69" s="76"/>
      <c r="AX69" s="76"/>
      <c r="AY69" s="76"/>
      <c r="AZ69" s="76"/>
    </row>
    <row r="70" spans="2:52" s="40" customFormat="1" ht="14.25">
      <c r="B70" s="130"/>
      <c r="C70" s="70"/>
      <c r="D70" s="86"/>
      <c r="E70" s="130"/>
      <c r="F70" s="130"/>
      <c r="G70" s="86"/>
      <c r="H70" s="130"/>
      <c r="I70" s="130"/>
      <c r="J70" s="86"/>
      <c r="K70" s="130"/>
      <c r="L70" s="96"/>
      <c r="M70" s="130"/>
      <c r="N70" s="77"/>
      <c r="O70" s="70"/>
      <c r="P70" s="70"/>
      <c r="Q70" s="70"/>
      <c r="R70" s="70"/>
      <c r="S70" s="70"/>
      <c r="T70" s="77"/>
      <c r="U70" s="77"/>
      <c r="V70" s="70"/>
      <c r="W70" s="70"/>
      <c r="X70" s="70"/>
      <c r="Y70" s="77"/>
      <c r="Z70" s="77"/>
      <c r="AA70" s="77"/>
      <c r="AB70" s="77"/>
      <c r="AC70" s="77"/>
      <c r="AD70" s="77"/>
      <c r="AE70" s="77"/>
      <c r="AF70" s="77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6"/>
      <c r="AU70" s="76"/>
      <c r="AV70" s="76"/>
      <c r="AW70" s="76"/>
      <c r="AX70" s="76"/>
      <c r="AY70" s="76"/>
      <c r="AZ70" s="76"/>
    </row>
    <row r="71" spans="2:52" s="40" customFormat="1" ht="14.25">
      <c r="B71" s="130"/>
      <c r="C71" s="70"/>
      <c r="D71" s="86"/>
      <c r="E71" s="130"/>
      <c r="F71" s="130"/>
      <c r="G71" s="86"/>
      <c r="H71" s="130"/>
      <c r="I71" s="130"/>
      <c r="J71" s="86"/>
      <c r="K71" s="130"/>
      <c r="L71" s="96"/>
      <c r="M71" s="130"/>
      <c r="N71" s="77"/>
      <c r="O71" s="70"/>
      <c r="P71" s="70"/>
      <c r="Q71" s="70"/>
      <c r="R71" s="70"/>
      <c r="S71" s="70"/>
      <c r="T71" s="77"/>
      <c r="U71" s="77"/>
      <c r="V71" s="70"/>
      <c r="W71" s="70"/>
      <c r="X71" s="70"/>
      <c r="Y71" s="77"/>
      <c r="Z71" s="77"/>
      <c r="AA71" s="77"/>
      <c r="AB71" s="77"/>
      <c r="AC71" s="77"/>
      <c r="AD71" s="77"/>
      <c r="AE71" s="77"/>
      <c r="AF71" s="77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6"/>
      <c r="AU71" s="76"/>
      <c r="AV71" s="76"/>
      <c r="AW71" s="76"/>
      <c r="AX71" s="76"/>
      <c r="AY71" s="76"/>
      <c r="AZ71" s="76"/>
    </row>
    <row r="72" spans="2:52" s="40" customFormat="1" ht="14.25">
      <c r="B72" s="130"/>
      <c r="C72" s="70"/>
      <c r="D72" s="86"/>
      <c r="E72" s="130"/>
      <c r="F72" s="130"/>
      <c r="G72" s="86"/>
      <c r="H72" s="130"/>
      <c r="I72" s="130"/>
      <c r="J72" s="86"/>
      <c r="K72" s="130"/>
      <c r="L72" s="96"/>
      <c r="M72" s="130"/>
      <c r="N72" s="77"/>
      <c r="O72" s="70"/>
      <c r="P72" s="70"/>
      <c r="Q72" s="70"/>
      <c r="R72" s="70"/>
      <c r="S72" s="70"/>
      <c r="T72" s="77"/>
      <c r="U72" s="77"/>
      <c r="V72" s="70"/>
      <c r="W72" s="70"/>
      <c r="X72" s="70"/>
      <c r="Y72" s="77"/>
      <c r="Z72" s="77"/>
      <c r="AA72" s="77"/>
      <c r="AB72" s="77"/>
      <c r="AC72" s="77"/>
      <c r="AD72" s="77"/>
      <c r="AE72" s="77"/>
      <c r="AF72" s="77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6"/>
      <c r="AU72" s="76"/>
      <c r="AV72" s="76"/>
      <c r="AW72" s="76"/>
      <c r="AX72" s="76"/>
      <c r="AY72" s="76"/>
      <c r="AZ72" s="76"/>
    </row>
    <row r="73" spans="2:52" s="40" customFormat="1" ht="14.25">
      <c r="B73" s="130"/>
      <c r="C73" s="70"/>
      <c r="D73" s="86"/>
      <c r="E73" s="130"/>
      <c r="F73" s="130"/>
      <c r="G73" s="86"/>
      <c r="H73" s="130"/>
      <c r="I73" s="130"/>
      <c r="J73" s="86"/>
      <c r="K73" s="130"/>
      <c r="L73" s="96"/>
      <c r="M73" s="130"/>
      <c r="N73" s="77"/>
      <c r="O73" s="70"/>
      <c r="P73" s="70"/>
      <c r="Q73" s="70"/>
      <c r="R73" s="70"/>
      <c r="S73" s="70"/>
      <c r="T73" s="77"/>
      <c r="U73" s="77"/>
      <c r="V73" s="70"/>
      <c r="W73" s="70"/>
      <c r="X73" s="70"/>
      <c r="Y73" s="77"/>
      <c r="Z73" s="77"/>
      <c r="AA73" s="77"/>
      <c r="AB73" s="77"/>
      <c r="AC73" s="77"/>
      <c r="AD73" s="77"/>
      <c r="AE73" s="77"/>
      <c r="AF73" s="77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6"/>
      <c r="AU73" s="76"/>
      <c r="AV73" s="76"/>
      <c r="AW73" s="76"/>
      <c r="AX73" s="76"/>
      <c r="AY73" s="76"/>
      <c r="AZ73" s="76"/>
    </row>
    <row r="74" spans="2:52" s="40" customFormat="1" ht="14.25">
      <c r="B74" s="130"/>
      <c r="C74" s="70"/>
      <c r="D74" s="86"/>
      <c r="E74" s="130"/>
      <c r="F74" s="130"/>
      <c r="G74" s="86"/>
      <c r="H74" s="130"/>
      <c r="I74" s="130"/>
      <c r="J74" s="86"/>
      <c r="K74" s="130"/>
      <c r="L74" s="96"/>
      <c r="M74" s="130"/>
      <c r="N74" s="77"/>
      <c r="O74" s="70"/>
      <c r="P74" s="70"/>
      <c r="Q74" s="70"/>
      <c r="R74" s="70"/>
      <c r="S74" s="70"/>
      <c r="T74" s="77"/>
      <c r="U74" s="77"/>
      <c r="V74" s="70"/>
      <c r="W74" s="70"/>
      <c r="X74" s="70"/>
      <c r="Y74" s="77"/>
      <c r="Z74" s="77"/>
      <c r="AA74" s="77"/>
      <c r="AB74" s="77"/>
      <c r="AC74" s="77"/>
      <c r="AD74" s="77"/>
      <c r="AE74" s="77"/>
      <c r="AF74" s="77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6"/>
      <c r="AU74" s="76"/>
      <c r="AV74" s="76"/>
      <c r="AW74" s="76"/>
      <c r="AX74" s="76"/>
      <c r="AY74" s="76"/>
      <c r="AZ74" s="76"/>
    </row>
    <row r="75" spans="2:52" s="10" customFormat="1" ht="14.25">
      <c r="B75" s="130"/>
      <c r="C75" s="77"/>
      <c r="D75" s="86"/>
      <c r="E75" s="130"/>
      <c r="F75" s="130"/>
      <c r="G75" s="86"/>
      <c r="H75" s="130"/>
      <c r="I75" s="130"/>
      <c r="J75" s="86"/>
      <c r="K75" s="130"/>
      <c r="L75" s="96"/>
      <c r="M75" s="130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80"/>
      <c r="AU75" s="80"/>
      <c r="AV75" s="80"/>
      <c r="AW75" s="80"/>
      <c r="AX75" s="80"/>
      <c r="AY75" s="80"/>
      <c r="AZ75" s="80"/>
    </row>
    <row r="76" spans="2:52" s="10" customFormat="1" ht="14.25">
      <c r="B76" s="77"/>
      <c r="C76" s="130"/>
      <c r="D76" s="87"/>
      <c r="E76" s="81"/>
      <c r="F76" s="81"/>
      <c r="G76" s="87"/>
      <c r="H76" s="81"/>
      <c r="I76" s="130"/>
      <c r="J76" s="86"/>
      <c r="K76" s="130"/>
      <c r="L76" s="96"/>
      <c r="M76" s="130"/>
      <c r="N76" s="130"/>
      <c r="O76" s="130"/>
      <c r="P76" s="130"/>
      <c r="Q76" s="130"/>
      <c r="R76" s="130"/>
      <c r="S76" s="130"/>
      <c r="T76" s="130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</row>
    <row r="77" spans="2:52" s="10" customFormat="1" ht="15">
      <c r="B77" s="77"/>
      <c r="C77" s="81"/>
      <c r="D77" s="87"/>
      <c r="E77" s="81"/>
      <c r="F77" s="81"/>
      <c r="G77" s="87"/>
      <c r="H77" s="8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130"/>
      <c r="T77" s="130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</row>
    <row r="78" spans="2:52" s="10" customFormat="1" ht="14.25">
      <c r="B78" s="77"/>
      <c r="C78" s="130"/>
      <c r="D78" s="87"/>
      <c r="E78" s="81"/>
      <c r="F78" s="81"/>
      <c r="G78" s="87"/>
      <c r="H78" s="81"/>
      <c r="I78" s="130"/>
      <c r="J78" s="86"/>
      <c r="K78" s="130"/>
      <c r="L78" s="96"/>
      <c r="M78" s="130"/>
      <c r="N78" s="130"/>
      <c r="O78" s="130"/>
      <c r="P78" s="130"/>
      <c r="Q78" s="130"/>
      <c r="R78" s="130"/>
      <c r="S78" s="130"/>
      <c r="T78" s="130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</row>
    <row r="79" spans="2:52" s="10" customFormat="1" ht="26.25" customHeight="1">
      <c r="B79" s="77"/>
      <c r="C79" s="81"/>
      <c r="D79" s="87"/>
      <c r="E79" s="81"/>
      <c r="F79" s="81"/>
      <c r="G79" s="87"/>
      <c r="H79" s="81"/>
      <c r="I79" s="62"/>
      <c r="J79" s="62"/>
      <c r="K79" s="62"/>
      <c r="L79" s="62"/>
      <c r="M79" s="128"/>
      <c r="N79" s="128"/>
      <c r="O79" s="62"/>
      <c r="P79" s="62"/>
      <c r="Q79" s="62"/>
      <c r="R79" s="62"/>
      <c r="S79" s="129"/>
      <c r="T79" s="129"/>
      <c r="U79" s="82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</row>
    <row r="80" spans="2:52" s="10" customFormat="1" ht="105" customHeight="1">
      <c r="B80" s="77"/>
      <c r="C80" s="83"/>
      <c r="D80" s="87"/>
      <c r="E80" s="81"/>
      <c r="F80" s="81"/>
      <c r="G80" s="87"/>
      <c r="H80" s="81"/>
      <c r="I80" s="83"/>
      <c r="J80" s="108"/>
      <c r="K80" s="83"/>
      <c r="L80" s="97"/>
      <c r="M80" s="83"/>
      <c r="N80" s="83"/>
      <c r="O80" s="83"/>
      <c r="P80" s="83"/>
      <c r="Q80" s="83"/>
      <c r="R80" s="83"/>
      <c r="S80" s="129"/>
      <c r="T80" s="129"/>
      <c r="U80" s="82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</row>
    <row r="81" spans="2:52" s="10" customFormat="1" ht="14.25">
      <c r="B81" s="77"/>
      <c r="C81" s="82"/>
      <c r="D81" s="87"/>
      <c r="E81" s="81"/>
      <c r="F81" s="81"/>
      <c r="G81" s="87"/>
      <c r="H81" s="81"/>
      <c r="I81" s="82"/>
      <c r="J81" s="109"/>
      <c r="K81" s="82"/>
      <c r="L81" s="98"/>
      <c r="M81" s="82"/>
      <c r="N81" s="82"/>
      <c r="O81" s="82"/>
      <c r="P81" s="82"/>
      <c r="Q81" s="82"/>
      <c r="R81" s="82"/>
      <c r="S81" s="82"/>
      <c r="T81" s="82"/>
      <c r="U81" s="82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</row>
    <row r="82" spans="2:52" s="10" customFormat="1" ht="14.25">
      <c r="B82" s="77"/>
      <c r="C82" s="77"/>
      <c r="D82" s="87"/>
      <c r="E82" s="81"/>
      <c r="F82" s="81"/>
      <c r="G82" s="87"/>
      <c r="H82" s="81"/>
      <c r="I82" s="77"/>
      <c r="J82" s="88"/>
      <c r="K82" s="77"/>
      <c r="L82" s="99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</row>
    <row r="83" spans="2:52" s="10" customFormat="1" ht="13.5" customHeight="1">
      <c r="B83" s="77"/>
      <c r="C83" s="82"/>
      <c r="D83" s="87"/>
      <c r="E83" s="81"/>
      <c r="F83" s="81"/>
      <c r="G83" s="87"/>
      <c r="H83" s="81"/>
      <c r="I83" s="69"/>
      <c r="J83" s="69"/>
      <c r="K83" s="69"/>
      <c r="L83" s="69"/>
      <c r="M83" s="69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77"/>
      <c r="AX83" s="77"/>
      <c r="AY83" s="77"/>
      <c r="AZ83" s="77"/>
    </row>
    <row r="84" spans="2:52" s="10" customFormat="1" ht="13.5" customHeight="1">
      <c r="B84" s="77"/>
      <c r="C84" s="82"/>
      <c r="D84" s="87"/>
      <c r="E84" s="81"/>
      <c r="F84" s="81"/>
      <c r="G84" s="87"/>
      <c r="H84" s="81"/>
      <c r="I84" s="69"/>
      <c r="J84" s="69"/>
      <c r="K84" s="69"/>
      <c r="L84" s="69"/>
      <c r="M84" s="69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77"/>
      <c r="AU84" s="77"/>
      <c r="AV84" s="77"/>
      <c r="AW84" s="77"/>
      <c r="AX84" s="77"/>
      <c r="AY84" s="77"/>
      <c r="AZ84" s="77"/>
    </row>
    <row r="85" spans="2:52" s="10" customFormat="1" ht="13.5" customHeight="1">
      <c r="B85" s="77"/>
      <c r="C85" s="82"/>
      <c r="D85" s="87"/>
      <c r="E85" s="81"/>
      <c r="F85" s="81"/>
      <c r="G85" s="87"/>
      <c r="H85" s="81"/>
      <c r="I85" s="69"/>
      <c r="J85" s="69"/>
      <c r="K85" s="69"/>
      <c r="L85" s="69"/>
      <c r="M85" s="69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77"/>
      <c r="AS85" s="80"/>
      <c r="AT85" s="80"/>
      <c r="AU85" s="80"/>
      <c r="AV85" s="80"/>
      <c r="AW85" s="80"/>
      <c r="AX85" s="80"/>
      <c r="AY85" s="80"/>
      <c r="AZ85" s="80"/>
    </row>
    <row r="86" spans="2:52" s="10" customFormat="1" ht="12.75" customHeight="1">
      <c r="B86" s="77"/>
      <c r="C86" s="77"/>
      <c r="D86" s="87"/>
      <c r="E86" s="81"/>
      <c r="F86" s="81"/>
      <c r="G86" s="87"/>
      <c r="H86" s="81"/>
      <c r="I86" s="77"/>
      <c r="J86" s="88"/>
      <c r="K86" s="77"/>
      <c r="L86" s="99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130"/>
      <c r="AT86" s="130"/>
      <c r="AU86" s="130"/>
      <c r="AV86" s="130"/>
      <c r="AW86" s="130"/>
      <c r="AX86" s="130"/>
      <c r="AY86" s="130"/>
      <c r="AZ86" s="130"/>
    </row>
    <row r="87" spans="2:52" s="10" customFormat="1" ht="14.25">
      <c r="B87" s="77"/>
      <c r="C87" s="77"/>
      <c r="D87" s="87"/>
      <c r="E87" s="81"/>
      <c r="F87" s="81"/>
      <c r="G87" s="87"/>
      <c r="H87" s="81"/>
      <c r="I87" s="77"/>
      <c r="J87" s="88"/>
      <c r="K87" s="77"/>
      <c r="L87" s="99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80"/>
      <c r="AT87" s="80"/>
      <c r="AU87" s="80"/>
      <c r="AV87" s="80"/>
      <c r="AW87" s="80"/>
      <c r="AX87" s="80"/>
      <c r="AY87" s="80"/>
      <c r="AZ87" s="80"/>
    </row>
    <row r="88" spans="2:52" s="10" customFormat="1" ht="12.75" customHeight="1">
      <c r="B88" s="77"/>
      <c r="C88" s="77"/>
      <c r="D88" s="87"/>
      <c r="E88" s="81"/>
      <c r="F88" s="81"/>
      <c r="G88" s="87"/>
      <c r="H88" s="81"/>
      <c r="I88" s="77"/>
      <c r="J88" s="88"/>
      <c r="K88" s="77"/>
      <c r="L88" s="99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130"/>
      <c r="AT88" s="130"/>
      <c r="AU88" s="130"/>
      <c r="AV88" s="130"/>
      <c r="AW88" s="130"/>
      <c r="AX88" s="130"/>
      <c r="AY88" s="130"/>
      <c r="AZ88" s="130"/>
    </row>
    <row r="89" spans="2:52" s="10" customFormat="1" ht="14.25">
      <c r="B89" s="77"/>
      <c r="C89" s="77"/>
      <c r="D89" s="87"/>
      <c r="E89" s="81"/>
      <c r="F89" s="81"/>
      <c r="G89" s="87"/>
      <c r="H89" s="81"/>
      <c r="I89" s="77"/>
      <c r="J89" s="88"/>
      <c r="K89" s="77"/>
      <c r="L89" s="99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</row>
    <row r="90" spans="2:52" s="10" customFormat="1" ht="14.25">
      <c r="B90" s="77"/>
      <c r="C90" s="77"/>
      <c r="D90" s="87"/>
      <c r="E90" s="81"/>
      <c r="F90" s="81"/>
      <c r="G90" s="87"/>
      <c r="H90" s="81"/>
      <c r="I90" s="77"/>
      <c r="J90" s="88"/>
      <c r="K90" s="77"/>
      <c r="L90" s="99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</row>
    <row r="91" spans="2:52" s="10" customFormat="1" ht="14.25">
      <c r="B91" s="77"/>
      <c r="C91" s="77"/>
      <c r="D91" s="87"/>
      <c r="E91" s="81"/>
      <c r="F91" s="81"/>
      <c r="G91" s="87"/>
      <c r="H91" s="81"/>
      <c r="I91" s="77"/>
      <c r="J91" s="88"/>
      <c r="K91" s="77"/>
      <c r="L91" s="99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</row>
    <row r="92" spans="2:52" s="10" customFormat="1" ht="14.25">
      <c r="B92" s="77"/>
      <c r="C92" s="77"/>
      <c r="D92" s="87"/>
      <c r="E92" s="81"/>
      <c r="F92" s="81"/>
      <c r="G92" s="87"/>
      <c r="H92" s="81"/>
      <c r="I92" s="77"/>
      <c r="J92" s="88"/>
      <c r="K92" s="77"/>
      <c r="L92" s="99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</row>
    <row r="93" spans="2:52" s="10" customFormat="1" ht="14.25">
      <c r="B93" s="77"/>
      <c r="C93" s="77"/>
      <c r="D93" s="87"/>
      <c r="E93" s="81"/>
      <c r="F93" s="81"/>
      <c r="G93" s="87"/>
      <c r="H93" s="81"/>
      <c r="I93" s="77"/>
      <c r="J93" s="88"/>
      <c r="K93" s="77"/>
      <c r="L93" s="99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</row>
    <row r="94" spans="2:52" s="10" customFormat="1" ht="14.25">
      <c r="B94" s="77"/>
      <c r="C94" s="77"/>
      <c r="D94" s="87"/>
      <c r="E94" s="81"/>
      <c r="F94" s="81"/>
      <c r="G94" s="87"/>
      <c r="H94" s="81"/>
      <c r="I94" s="77"/>
      <c r="J94" s="88"/>
      <c r="K94" s="77"/>
      <c r="L94" s="99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</row>
    <row r="95" spans="2:52" s="10" customFormat="1" ht="14.25">
      <c r="B95" s="77"/>
      <c r="C95" s="77"/>
      <c r="D95" s="87"/>
      <c r="E95" s="81"/>
      <c r="F95" s="81"/>
      <c r="G95" s="87"/>
      <c r="H95" s="81"/>
      <c r="I95" s="77"/>
      <c r="J95" s="88"/>
      <c r="K95" s="77"/>
      <c r="L95" s="99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</row>
    <row r="96" spans="2:52" s="10" customFormat="1" ht="14.25">
      <c r="B96" s="77"/>
      <c r="C96" s="77"/>
      <c r="D96" s="87"/>
      <c r="E96" s="81"/>
      <c r="F96" s="81"/>
      <c r="G96" s="87"/>
      <c r="H96" s="81"/>
      <c r="I96" s="77"/>
      <c r="J96" s="88"/>
      <c r="K96" s="77"/>
      <c r="L96" s="99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</row>
    <row r="97" spans="2:52" s="10" customFormat="1" ht="14.25">
      <c r="B97" s="77"/>
      <c r="C97" s="77"/>
      <c r="D97" s="87"/>
      <c r="E97" s="81"/>
      <c r="F97" s="81"/>
      <c r="G97" s="87"/>
      <c r="H97" s="81"/>
      <c r="I97" s="77"/>
      <c r="J97" s="88"/>
      <c r="K97" s="77"/>
      <c r="L97" s="99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</row>
    <row r="98" spans="2:52" s="10" customFormat="1" ht="14.25">
      <c r="B98" s="77"/>
      <c r="C98" s="77"/>
      <c r="D98" s="87"/>
      <c r="E98" s="81"/>
      <c r="F98" s="81"/>
      <c r="G98" s="87"/>
      <c r="H98" s="81"/>
      <c r="I98" s="77"/>
      <c r="J98" s="88"/>
      <c r="K98" s="77"/>
      <c r="L98" s="99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</row>
    <row r="99" spans="2:52" s="10" customFormat="1" ht="14.25">
      <c r="B99" s="77"/>
      <c r="C99" s="77"/>
      <c r="D99" s="87"/>
      <c r="E99" s="81"/>
      <c r="F99" s="81"/>
      <c r="G99" s="87"/>
      <c r="H99" s="81"/>
      <c r="I99" s="77"/>
      <c r="J99" s="88"/>
      <c r="K99" s="77"/>
      <c r="L99" s="99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</row>
    <row r="100" spans="2:52" s="10" customFormat="1" ht="14.25">
      <c r="B100" s="77"/>
      <c r="C100" s="77"/>
      <c r="D100" s="87"/>
      <c r="E100" s="81"/>
      <c r="F100" s="81"/>
      <c r="G100" s="87"/>
      <c r="H100" s="81"/>
      <c r="I100" s="77"/>
      <c r="J100" s="88"/>
      <c r="K100" s="77"/>
      <c r="L100" s="99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</row>
    <row r="101" spans="2:52" s="10" customFormat="1" ht="14.25">
      <c r="B101" s="77"/>
      <c r="C101" s="77"/>
      <c r="D101" s="87"/>
      <c r="E101" s="81"/>
      <c r="F101" s="81"/>
      <c r="G101" s="87"/>
      <c r="H101" s="81"/>
      <c r="I101" s="77"/>
      <c r="J101" s="88"/>
      <c r="K101" s="77"/>
      <c r="L101" s="99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</row>
    <row r="102" spans="2:52" s="10" customFormat="1" ht="14.25">
      <c r="B102" s="77"/>
      <c r="C102" s="77"/>
      <c r="D102" s="87"/>
      <c r="E102" s="81"/>
      <c r="F102" s="81"/>
      <c r="G102" s="87"/>
      <c r="H102" s="81"/>
      <c r="I102" s="77"/>
      <c r="J102" s="88"/>
      <c r="K102" s="77"/>
      <c r="L102" s="99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</row>
    <row r="103" spans="2:52" s="10" customFormat="1" ht="14.25">
      <c r="B103" s="77"/>
      <c r="C103" s="77"/>
      <c r="D103" s="87"/>
      <c r="E103" s="81"/>
      <c r="F103" s="81"/>
      <c r="G103" s="87"/>
      <c r="H103" s="81"/>
      <c r="I103" s="77"/>
      <c r="J103" s="88"/>
      <c r="K103" s="77"/>
      <c r="L103" s="99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</row>
    <row r="104" spans="2:52" s="10" customFormat="1" ht="14.25">
      <c r="B104" s="77"/>
      <c r="C104" s="77"/>
      <c r="D104" s="87"/>
      <c r="E104" s="81"/>
      <c r="F104" s="81"/>
      <c r="G104" s="87"/>
      <c r="H104" s="81"/>
      <c r="I104" s="77"/>
      <c r="J104" s="88"/>
      <c r="K104" s="77"/>
      <c r="L104" s="99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</row>
    <row r="105" spans="2:52" s="10" customFormat="1" ht="14.25">
      <c r="B105" s="77"/>
      <c r="C105" s="77"/>
      <c r="D105" s="87"/>
      <c r="E105" s="81"/>
      <c r="F105" s="81"/>
      <c r="G105" s="87"/>
      <c r="H105" s="81"/>
      <c r="I105" s="77"/>
      <c r="J105" s="88"/>
      <c r="K105" s="77"/>
      <c r="L105" s="99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</row>
    <row r="106" spans="2:52" s="10" customFormat="1" ht="14.25">
      <c r="B106" s="77"/>
      <c r="C106" s="77"/>
      <c r="D106" s="87"/>
      <c r="E106" s="81"/>
      <c r="F106" s="81"/>
      <c r="G106" s="87"/>
      <c r="H106" s="81"/>
      <c r="I106" s="77"/>
      <c r="J106" s="88"/>
      <c r="K106" s="77"/>
      <c r="L106" s="99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</row>
    <row r="107" spans="2:52" s="10" customFormat="1" ht="14.25">
      <c r="B107" s="77"/>
      <c r="C107" s="77"/>
      <c r="D107" s="87"/>
      <c r="E107" s="81"/>
      <c r="F107" s="81"/>
      <c r="G107" s="87"/>
      <c r="H107" s="81"/>
      <c r="I107" s="77"/>
      <c r="J107" s="88"/>
      <c r="K107" s="77"/>
      <c r="L107" s="99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</row>
    <row r="108" spans="2:52" s="10" customFormat="1" ht="14.25">
      <c r="B108" s="77"/>
      <c r="C108" s="77"/>
      <c r="D108" s="87"/>
      <c r="E108" s="81"/>
      <c r="F108" s="81"/>
      <c r="G108" s="87"/>
      <c r="H108" s="81"/>
      <c r="I108" s="77"/>
      <c r="J108" s="88"/>
      <c r="K108" s="77"/>
      <c r="L108" s="99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</row>
    <row r="109" spans="2:52" s="10" customFormat="1" ht="14.25">
      <c r="B109" s="77"/>
      <c r="C109" s="77"/>
      <c r="D109" s="87"/>
      <c r="E109" s="81"/>
      <c r="F109" s="81"/>
      <c r="G109" s="87"/>
      <c r="H109" s="81"/>
      <c r="I109" s="77"/>
      <c r="J109" s="88"/>
      <c r="K109" s="77"/>
      <c r="L109" s="99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</row>
    <row r="110" spans="2:52" s="10" customFormat="1" ht="14.25">
      <c r="B110" s="77"/>
      <c r="C110" s="77"/>
      <c r="D110" s="87"/>
      <c r="E110" s="81"/>
      <c r="F110" s="81"/>
      <c r="G110" s="87"/>
      <c r="H110" s="81"/>
      <c r="I110" s="77"/>
      <c r="J110" s="88"/>
      <c r="K110" s="77"/>
      <c r="L110" s="99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</row>
    <row r="111" spans="2:52" s="10" customFormat="1" ht="14.25">
      <c r="B111" s="77"/>
      <c r="C111" s="77"/>
      <c r="D111" s="87"/>
      <c r="E111" s="81"/>
      <c r="F111" s="81"/>
      <c r="G111" s="87"/>
      <c r="H111" s="81"/>
      <c r="I111" s="77"/>
      <c r="J111" s="88"/>
      <c r="K111" s="77"/>
      <c r="L111" s="99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</row>
    <row r="112" spans="2:52" s="10" customFormat="1" ht="14.25">
      <c r="B112" s="77"/>
      <c r="C112" s="77"/>
      <c r="D112" s="87"/>
      <c r="E112" s="81"/>
      <c r="F112" s="81"/>
      <c r="G112" s="87"/>
      <c r="H112" s="81"/>
      <c r="I112" s="77"/>
      <c r="J112" s="88"/>
      <c r="K112" s="77"/>
      <c r="L112" s="99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</row>
    <row r="113" spans="2:52" s="10" customFormat="1" ht="15">
      <c r="B113" s="84"/>
      <c r="C113" s="77"/>
      <c r="D113" s="87"/>
      <c r="E113" s="81"/>
      <c r="F113" s="81"/>
      <c r="G113" s="87"/>
      <c r="H113" s="81"/>
      <c r="I113" s="77"/>
      <c r="J113" s="88"/>
      <c r="K113" s="77"/>
      <c r="L113" s="99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</row>
    <row r="114" spans="2:52" s="10" customFormat="1" ht="14.25">
      <c r="B114" s="127"/>
      <c r="C114" s="77"/>
      <c r="D114" s="87"/>
      <c r="E114" s="127"/>
      <c r="F114" s="127"/>
      <c r="G114" s="87"/>
      <c r="H114" s="127"/>
      <c r="I114" s="77"/>
      <c r="J114" s="88"/>
      <c r="K114" s="77"/>
      <c r="L114" s="99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</row>
    <row r="115" spans="2:52" s="10" customFormat="1" ht="14.25">
      <c r="B115" s="127"/>
      <c r="C115" s="77"/>
      <c r="D115" s="87"/>
      <c r="E115" s="127"/>
      <c r="F115" s="127"/>
      <c r="G115" s="87"/>
      <c r="H115" s="127"/>
      <c r="I115" s="77"/>
      <c r="J115" s="88"/>
      <c r="K115" s="77"/>
      <c r="L115" s="99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</row>
    <row r="116" spans="2:52" s="10" customFormat="1" ht="14.25">
      <c r="B116" s="127"/>
      <c r="C116" s="77"/>
      <c r="D116" s="87"/>
      <c r="E116" s="127"/>
      <c r="F116" s="57"/>
      <c r="G116" s="57"/>
      <c r="H116" s="127"/>
      <c r="I116" s="77"/>
      <c r="J116" s="88"/>
      <c r="K116" s="77"/>
      <c r="L116" s="99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</row>
    <row r="117" spans="2:52" s="10" customFormat="1" ht="14.25">
      <c r="B117" s="127"/>
      <c r="C117" s="77"/>
      <c r="D117" s="87"/>
      <c r="E117" s="127"/>
      <c r="F117" s="127"/>
      <c r="G117" s="87"/>
      <c r="H117" s="127"/>
      <c r="I117" s="77"/>
      <c r="J117" s="88"/>
      <c r="K117" s="77"/>
      <c r="L117" s="99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</row>
    <row r="118" spans="2:52" s="10" customFormat="1" ht="14.25">
      <c r="B118" s="127"/>
      <c r="C118" s="77"/>
      <c r="D118" s="87"/>
      <c r="E118" s="127"/>
      <c r="F118" s="127"/>
      <c r="G118" s="87"/>
      <c r="H118" s="127"/>
      <c r="I118" s="77"/>
      <c r="J118" s="88"/>
      <c r="K118" s="77"/>
      <c r="L118" s="99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</row>
    <row r="119" spans="2:52" s="10" customFormat="1" ht="14.25">
      <c r="B119" s="127"/>
      <c r="C119" s="77"/>
      <c r="D119" s="87"/>
      <c r="E119" s="127"/>
      <c r="F119" s="57"/>
      <c r="G119" s="57"/>
      <c r="H119" s="127"/>
      <c r="I119" s="77"/>
      <c r="J119" s="88"/>
      <c r="K119" s="77"/>
      <c r="L119" s="99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</row>
    <row r="120" spans="2:52" s="10" customFormat="1" ht="14.25">
      <c r="B120" s="127"/>
      <c r="C120" s="77"/>
      <c r="D120" s="87"/>
      <c r="E120" s="127"/>
      <c r="F120" s="127"/>
      <c r="G120" s="87"/>
      <c r="H120" s="127"/>
      <c r="I120" s="77"/>
      <c r="J120" s="88"/>
      <c r="K120" s="77"/>
      <c r="L120" s="99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</row>
    <row r="121" spans="2:52" s="10" customFormat="1" ht="14.25">
      <c r="B121" s="127"/>
      <c r="C121" s="77"/>
      <c r="D121" s="87"/>
      <c r="E121" s="127"/>
      <c r="F121" s="127"/>
      <c r="G121" s="87"/>
      <c r="H121" s="127"/>
      <c r="I121" s="77"/>
      <c r="J121" s="88"/>
      <c r="K121" s="77"/>
      <c r="L121" s="99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</row>
    <row r="122" spans="2:52" s="10" customFormat="1" ht="14.25">
      <c r="B122" s="77"/>
      <c r="C122" s="77"/>
      <c r="D122" s="88"/>
      <c r="E122" s="77"/>
      <c r="F122" s="77"/>
      <c r="G122" s="88"/>
      <c r="H122" s="77"/>
      <c r="I122" s="77"/>
      <c r="J122" s="88"/>
      <c r="K122" s="77"/>
      <c r="L122" s="99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80"/>
      <c r="AU122" s="80"/>
      <c r="AV122" s="80"/>
      <c r="AW122" s="80"/>
      <c r="AX122" s="80"/>
      <c r="AY122" s="80"/>
      <c r="AZ122" s="80"/>
    </row>
    <row r="123" spans="2:52" s="10" customFormat="1" ht="14.25">
      <c r="B123" s="77"/>
      <c r="C123" s="77"/>
      <c r="D123" s="88"/>
      <c r="E123" s="77"/>
      <c r="F123" s="77"/>
      <c r="G123" s="88"/>
      <c r="H123" s="77"/>
      <c r="I123" s="77"/>
      <c r="J123" s="88"/>
      <c r="K123" s="77"/>
      <c r="L123" s="99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80"/>
      <c r="AU123" s="80"/>
      <c r="AV123" s="80"/>
      <c r="AW123" s="80"/>
      <c r="AX123" s="80"/>
      <c r="AY123" s="80"/>
      <c r="AZ123" s="80"/>
    </row>
    <row r="124" spans="2:52" s="10" customFormat="1" ht="14.25">
      <c r="B124" s="77"/>
      <c r="C124" s="77"/>
      <c r="D124" s="88"/>
      <c r="E124" s="77"/>
      <c r="F124" s="77"/>
      <c r="G124" s="88"/>
      <c r="H124" s="77"/>
      <c r="I124" s="77"/>
      <c r="J124" s="88"/>
      <c r="K124" s="77"/>
      <c r="L124" s="99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80"/>
      <c r="AU124" s="80"/>
      <c r="AV124" s="80"/>
      <c r="AW124" s="80"/>
      <c r="AX124" s="80"/>
      <c r="AY124" s="80"/>
      <c r="AZ124" s="80"/>
    </row>
    <row r="125" spans="2:52" s="10" customFormat="1" ht="14.25">
      <c r="B125" s="77"/>
      <c r="C125" s="77"/>
      <c r="D125" s="88"/>
      <c r="E125" s="77"/>
      <c r="F125" s="77"/>
      <c r="G125" s="88"/>
      <c r="H125" s="77"/>
      <c r="I125" s="77"/>
      <c r="J125" s="88"/>
      <c r="K125" s="77"/>
      <c r="L125" s="99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80"/>
      <c r="AU125" s="80"/>
      <c r="AV125" s="80"/>
      <c r="AW125" s="80"/>
      <c r="AX125" s="80"/>
      <c r="AY125" s="80"/>
      <c r="AZ125" s="80"/>
    </row>
    <row r="126" spans="2:52" s="10" customFormat="1" ht="14.25">
      <c r="B126" s="77"/>
      <c r="C126" s="77"/>
      <c r="D126" s="88"/>
      <c r="E126" s="77"/>
      <c r="F126" s="77"/>
      <c r="G126" s="88"/>
      <c r="H126" s="77"/>
      <c r="I126" s="77"/>
      <c r="J126" s="88"/>
      <c r="K126" s="77"/>
      <c r="L126" s="99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80"/>
      <c r="AU126" s="80"/>
      <c r="AV126" s="80"/>
      <c r="AW126" s="80"/>
      <c r="AX126" s="80"/>
      <c r="AY126" s="80"/>
      <c r="AZ126" s="80"/>
    </row>
    <row r="127" spans="2:52" s="10" customFormat="1" ht="14.25">
      <c r="B127" s="77"/>
      <c r="C127" s="77"/>
      <c r="D127" s="88"/>
      <c r="E127" s="77"/>
      <c r="F127" s="77"/>
      <c r="G127" s="88"/>
      <c r="H127" s="77"/>
      <c r="I127" s="77"/>
      <c r="J127" s="88"/>
      <c r="K127" s="77"/>
      <c r="L127" s="99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80"/>
      <c r="AU127" s="80"/>
      <c r="AV127" s="80"/>
      <c r="AW127" s="80"/>
      <c r="AX127" s="80"/>
      <c r="AY127" s="80"/>
      <c r="AZ127" s="80"/>
    </row>
    <row r="128" spans="2:52" s="10" customFormat="1" ht="14.25">
      <c r="B128" s="77"/>
      <c r="C128" s="77"/>
      <c r="D128" s="88"/>
      <c r="E128" s="77"/>
      <c r="F128" s="77"/>
      <c r="G128" s="88"/>
      <c r="H128" s="77"/>
      <c r="I128" s="77"/>
      <c r="J128" s="88"/>
      <c r="K128" s="77"/>
      <c r="L128" s="99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80"/>
      <c r="AU128" s="80"/>
      <c r="AV128" s="80"/>
      <c r="AW128" s="80"/>
      <c r="AX128" s="80"/>
      <c r="AY128" s="80"/>
      <c r="AZ128" s="80"/>
    </row>
    <row r="129" spans="2:45" s="10" customFormat="1" ht="14.25">
      <c r="B129" s="77"/>
      <c r="C129" s="77"/>
      <c r="D129" s="88"/>
      <c r="E129" s="77"/>
      <c r="F129" s="77"/>
      <c r="G129" s="88"/>
      <c r="H129" s="77"/>
      <c r="I129" s="77"/>
      <c r="J129" s="88"/>
      <c r="K129" s="77"/>
      <c r="L129" s="99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</row>
    <row r="130" spans="2:45" s="10" customFormat="1" ht="14.25">
      <c r="B130" s="77"/>
      <c r="C130" s="77"/>
      <c r="D130" s="88"/>
      <c r="E130" s="77"/>
      <c r="F130" s="77"/>
      <c r="G130" s="88"/>
      <c r="H130" s="77"/>
      <c r="I130" s="77"/>
      <c r="J130" s="88"/>
      <c r="K130" s="77"/>
      <c r="L130" s="99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</row>
    <row r="131" spans="2:45" s="10" customFormat="1" ht="14.25">
      <c r="B131" s="77"/>
      <c r="C131" s="77"/>
      <c r="D131" s="88"/>
      <c r="E131" s="77"/>
      <c r="F131" s="77"/>
      <c r="G131" s="88"/>
      <c r="H131" s="77"/>
      <c r="I131" s="77"/>
      <c r="J131" s="88"/>
      <c r="K131" s="77"/>
      <c r="L131" s="99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</row>
    <row r="132" spans="2:45" s="10" customFormat="1" ht="14.25">
      <c r="B132" s="77"/>
      <c r="C132" s="77"/>
      <c r="D132" s="88"/>
      <c r="E132" s="77"/>
      <c r="F132" s="77"/>
      <c r="G132" s="88"/>
      <c r="H132" s="77"/>
      <c r="I132" s="77"/>
      <c r="J132" s="88"/>
      <c r="K132" s="77"/>
      <c r="L132" s="99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</row>
    <row r="133" spans="2:45" s="10" customFormat="1" ht="14.25">
      <c r="B133" s="77"/>
      <c r="C133" s="77"/>
      <c r="D133" s="88"/>
      <c r="E133" s="77"/>
      <c r="F133" s="77"/>
      <c r="G133" s="88"/>
      <c r="H133" s="77"/>
      <c r="I133" s="77"/>
      <c r="J133" s="88"/>
      <c r="K133" s="77"/>
      <c r="L133" s="99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</row>
    <row r="134" spans="2:45" s="10" customFormat="1" ht="14.25">
      <c r="B134" s="77"/>
      <c r="C134" s="77"/>
      <c r="D134" s="88"/>
      <c r="E134" s="77"/>
      <c r="F134" s="77"/>
      <c r="G134" s="88"/>
      <c r="H134" s="77"/>
      <c r="I134" s="77"/>
      <c r="J134" s="88"/>
      <c r="K134" s="77"/>
      <c r="L134" s="99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</row>
    <row r="135" spans="2:45" s="10" customFormat="1" ht="14.25">
      <c r="B135" s="77"/>
      <c r="C135" s="77"/>
      <c r="D135" s="88"/>
      <c r="E135" s="77"/>
      <c r="F135" s="77"/>
      <c r="G135" s="88"/>
      <c r="H135" s="77"/>
      <c r="I135" s="77"/>
      <c r="J135" s="88"/>
      <c r="K135" s="77"/>
      <c r="L135" s="99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</row>
    <row r="136" spans="2:45" s="10" customFormat="1" ht="14.25">
      <c r="B136" s="77"/>
      <c r="C136" s="77"/>
      <c r="D136" s="88"/>
      <c r="E136" s="77"/>
      <c r="F136" s="77"/>
      <c r="G136" s="88"/>
      <c r="H136" s="77"/>
      <c r="I136" s="77"/>
      <c r="J136" s="88"/>
      <c r="K136" s="77"/>
      <c r="L136" s="99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</row>
    <row r="137" spans="2:45" s="10" customFormat="1" ht="14.25">
      <c r="B137" s="77"/>
      <c r="C137" s="77"/>
      <c r="D137" s="88"/>
      <c r="E137" s="77"/>
      <c r="F137" s="77"/>
      <c r="G137" s="88"/>
      <c r="H137" s="77"/>
      <c r="I137" s="77"/>
      <c r="J137" s="88"/>
      <c r="K137" s="77"/>
      <c r="L137" s="99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105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</row>
    <row r="138" spans="2:45" s="10" customFormat="1" ht="14.25">
      <c r="B138" s="77"/>
      <c r="C138" s="77"/>
      <c r="D138" s="88"/>
      <c r="E138" s="77"/>
      <c r="F138" s="77"/>
      <c r="G138" s="88"/>
      <c r="H138" s="77"/>
      <c r="I138" s="77"/>
      <c r="J138" s="88"/>
      <c r="K138" s="77"/>
      <c r="L138" s="99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105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</row>
    <row r="139" spans="2:45" s="10" customFormat="1" ht="14.25">
      <c r="B139" s="77"/>
      <c r="C139" s="77"/>
      <c r="D139" s="88"/>
      <c r="E139" s="77"/>
      <c r="F139" s="77"/>
      <c r="G139" s="88"/>
      <c r="H139" s="77"/>
      <c r="I139" s="77"/>
      <c r="J139" s="88"/>
      <c r="K139" s="77"/>
      <c r="L139" s="99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111"/>
      <c r="X139" s="105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</row>
    <row r="140" spans="2:45" s="10" customFormat="1" ht="14.25">
      <c r="B140" s="77"/>
      <c r="C140" s="77"/>
      <c r="D140" s="88"/>
      <c r="E140" s="77"/>
      <c r="F140" s="77"/>
      <c r="G140" s="88"/>
      <c r="H140" s="77"/>
      <c r="I140" s="77"/>
      <c r="J140" s="88"/>
      <c r="K140" s="77"/>
      <c r="L140" s="99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111"/>
      <c r="X140" s="105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</row>
    <row r="141" spans="2:45" s="10" customFormat="1" ht="14.25">
      <c r="B141" s="77"/>
      <c r="C141" s="77"/>
      <c r="D141" s="88"/>
      <c r="E141" s="77"/>
      <c r="F141" s="77"/>
      <c r="G141" s="88"/>
      <c r="H141" s="77"/>
      <c r="I141" s="77"/>
      <c r="J141" s="88"/>
      <c r="K141" s="77"/>
      <c r="L141" s="99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111"/>
      <c r="X141" s="105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</row>
    <row r="142" spans="2:45" s="10" customFormat="1" ht="14.25">
      <c r="B142" s="77"/>
      <c r="C142" s="77"/>
      <c r="D142" s="88"/>
      <c r="E142" s="77"/>
      <c r="F142" s="77"/>
      <c r="G142" s="88"/>
      <c r="H142" s="77"/>
      <c r="I142" s="77"/>
      <c r="J142" s="88"/>
      <c r="K142" s="77"/>
      <c r="L142" s="99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111"/>
      <c r="X142" s="105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</row>
    <row r="143" spans="2:45" s="10" customFormat="1" ht="14.25">
      <c r="B143" s="77"/>
      <c r="C143" s="77"/>
      <c r="D143" s="88"/>
      <c r="E143" s="77"/>
      <c r="F143" s="77"/>
      <c r="G143" s="88"/>
      <c r="H143" s="77"/>
      <c r="I143" s="77"/>
      <c r="J143" s="88"/>
      <c r="K143" s="77"/>
      <c r="L143" s="99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111"/>
      <c r="X143" s="105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</row>
    <row r="144" spans="2:45" s="10" customFormat="1" ht="14.25">
      <c r="B144" s="77"/>
      <c r="C144" s="77"/>
      <c r="D144" s="88"/>
      <c r="E144" s="77"/>
      <c r="F144" s="77"/>
      <c r="G144" s="88"/>
      <c r="H144" s="77"/>
      <c r="I144" s="77"/>
      <c r="J144" s="88"/>
      <c r="K144" s="77"/>
      <c r="L144" s="99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111"/>
      <c r="X144" s="105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</row>
  </sheetData>
  <sheetProtection/>
  <mergeCells count="17">
    <mergeCell ref="A4:A5"/>
    <mergeCell ref="B4:D4"/>
    <mergeCell ref="E4:G4"/>
    <mergeCell ref="H4:J4"/>
    <mergeCell ref="K4:M4"/>
    <mergeCell ref="I84:M84"/>
    <mergeCell ref="I85:M85"/>
    <mergeCell ref="I77:R77"/>
    <mergeCell ref="I79:L79"/>
    <mergeCell ref="O79:R79"/>
    <mergeCell ref="I83:M83"/>
    <mergeCell ref="A1:M1"/>
    <mergeCell ref="A2:J2"/>
    <mergeCell ref="F116:G116"/>
    <mergeCell ref="F119:G119"/>
    <mergeCell ref="N4:P4"/>
    <mergeCell ref="Q4:S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2013-11-06T13:38:33Z</cp:lastPrinted>
  <dcterms:created xsi:type="dcterms:W3CDTF">2011-09-06T14:03:59Z</dcterms:created>
  <dcterms:modified xsi:type="dcterms:W3CDTF">2013-12-02T09:33:12Z</dcterms:modified>
  <cp:category/>
  <cp:version/>
  <cp:contentType/>
  <cp:contentStatus/>
</cp:coreProperties>
</file>